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20" windowWidth="20730" windowHeight="11760"/>
  </bookViews>
  <sheets>
    <sheet name="CO+FO Utilization" sheetId="1" r:id="rId1"/>
    <sheet name="Per Budget report" sheetId="2" state="hidden" r:id="rId2"/>
  </sheets>
  <externalReferences>
    <externalReference r:id="rId3"/>
    <externalReference r:id="rId4"/>
  </externalReferences>
  <definedNames>
    <definedName name="Code">[1]Sheet1!$E$2:$E$33</definedName>
  </definedNames>
  <calcPr calcId="144525"/>
</workbook>
</file>

<file path=xl/calcChain.xml><?xml version="1.0" encoding="utf-8"?>
<calcChain xmlns="http://schemas.openxmlformats.org/spreadsheetml/2006/main">
  <c r="V36" i="1" l="1"/>
  <c r="V35" i="1"/>
  <c r="J34" i="1"/>
  <c r="J36" i="1"/>
  <c r="J35" i="1"/>
  <c r="G40" i="1"/>
  <c r="G44" i="2" l="1"/>
  <c r="C44" i="2"/>
  <c r="B44" i="2"/>
  <c r="D44" i="2" s="1"/>
  <c r="D43" i="2"/>
  <c r="D42" i="2"/>
  <c r="D41" i="2"/>
  <c r="D40" i="2"/>
  <c r="D39" i="2"/>
  <c r="D38" i="2"/>
  <c r="D37" i="2"/>
  <c r="D36" i="2"/>
  <c r="D35" i="2"/>
  <c r="D34" i="2"/>
  <c r="D33" i="2"/>
  <c r="D32" i="2"/>
  <c r="D31" i="2"/>
  <c r="D30" i="2"/>
  <c r="D29" i="2"/>
  <c r="D28" i="2"/>
  <c r="AA24" i="2"/>
  <c r="W23" i="2"/>
  <c r="Y23" i="2" s="1"/>
  <c r="V23" i="2"/>
  <c r="S23" i="2"/>
  <c r="U23" i="2" s="1"/>
  <c r="R23" i="2"/>
  <c r="Q23" i="2"/>
  <c r="P23" i="2"/>
  <c r="K23" i="2"/>
  <c r="M23" i="2" s="1"/>
  <c r="J23" i="2"/>
  <c r="I23" i="2"/>
  <c r="H23" i="2"/>
  <c r="C23" i="2"/>
  <c r="B23" i="2"/>
  <c r="H43" i="2" s="1"/>
  <c r="W22" i="2"/>
  <c r="Y22" i="2" s="1"/>
  <c r="V22" i="2"/>
  <c r="S22" i="2"/>
  <c r="U22" i="2" s="1"/>
  <c r="R22" i="2"/>
  <c r="Q22" i="2"/>
  <c r="P22" i="2"/>
  <c r="K22" i="2"/>
  <c r="M22" i="2" s="1"/>
  <c r="J22" i="2"/>
  <c r="I22" i="2"/>
  <c r="H22" i="2"/>
  <c r="C22" i="2"/>
  <c r="AB22" i="2" s="1"/>
  <c r="B22" i="2"/>
  <c r="H42" i="2" s="1"/>
  <c r="W21" i="2"/>
  <c r="Y21" i="2" s="1"/>
  <c r="V21" i="2"/>
  <c r="S21" i="2"/>
  <c r="U21" i="2" s="1"/>
  <c r="R21" i="2"/>
  <c r="Q21" i="2"/>
  <c r="P21" i="2"/>
  <c r="K21" i="2"/>
  <c r="M21" i="2" s="1"/>
  <c r="J21" i="2"/>
  <c r="I21" i="2"/>
  <c r="H21" i="2"/>
  <c r="C21" i="2"/>
  <c r="B21" i="2"/>
  <c r="H41" i="2" s="1"/>
  <c r="W20" i="2"/>
  <c r="Y20" i="2" s="1"/>
  <c r="V20" i="2"/>
  <c r="S20" i="2"/>
  <c r="U20" i="2" s="1"/>
  <c r="R20" i="2"/>
  <c r="Q20" i="2"/>
  <c r="P20" i="2"/>
  <c r="K20" i="2"/>
  <c r="M20" i="2" s="1"/>
  <c r="J20" i="2"/>
  <c r="I20" i="2"/>
  <c r="H20" i="2"/>
  <c r="C20" i="2"/>
  <c r="AB20" i="2" s="1"/>
  <c r="B20" i="2"/>
  <c r="H40" i="2" s="1"/>
  <c r="W19" i="2"/>
  <c r="V19" i="2"/>
  <c r="S19" i="2"/>
  <c r="U19" i="2" s="1"/>
  <c r="R19" i="2"/>
  <c r="Q19" i="2"/>
  <c r="P19" i="2"/>
  <c r="K19" i="2"/>
  <c r="M19" i="2" s="1"/>
  <c r="J19" i="2"/>
  <c r="I19" i="2"/>
  <c r="H19" i="2"/>
  <c r="C19" i="2"/>
  <c r="AB19" i="2" s="1"/>
  <c r="B19" i="2"/>
  <c r="H39" i="2" s="1"/>
  <c r="W18" i="2"/>
  <c r="V18" i="2"/>
  <c r="S18" i="2"/>
  <c r="U18" i="2" s="1"/>
  <c r="R18" i="2"/>
  <c r="Q18" i="2"/>
  <c r="P18" i="2"/>
  <c r="K18" i="2"/>
  <c r="M18" i="2" s="1"/>
  <c r="J18" i="2"/>
  <c r="I18" i="2"/>
  <c r="H18" i="2"/>
  <c r="C18" i="2"/>
  <c r="AB18" i="2" s="1"/>
  <c r="B18" i="2"/>
  <c r="H38" i="2" s="1"/>
  <c r="W17" i="2"/>
  <c r="Y17" i="2" s="1"/>
  <c r="V17" i="2"/>
  <c r="S17" i="2"/>
  <c r="U17" i="2" s="1"/>
  <c r="R17" i="2"/>
  <c r="Q17" i="2"/>
  <c r="P17" i="2"/>
  <c r="K17" i="2"/>
  <c r="M17" i="2" s="1"/>
  <c r="J17" i="2"/>
  <c r="I17" i="2"/>
  <c r="H17" i="2"/>
  <c r="C17" i="2"/>
  <c r="B17" i="2"/>
  <c r="H37" i="2" s="1"/>
  <c r="W16" i="2"/>
  <c r="Y16" i="2" s="1"/>
  <c r="V16" i="2"/>
  <c r="S16" i="2"/>
  <c r="U16" i="2" s="1"/>
  <c r="R16" i="2"/>
  <c r="Q16" i="2"/>
  <c r="P16" i="2"/>
  <c r="K16" i="2"/>
  <c r="M16" i="2" s="1"/>
  <c r="J16" i="2"/>
  <c r="I16" i="2"/>
  <c r="H16" i="2"/>
  <c r="C16" i="2"/>
  <c r="AB16" i="2" s="1"/>
  <c r="B16" i="2"/>
  <c r="H36" i="2" s="1"/>
  <c r="W15" i="2"/>
  <c r="V15" i="2"/>
  <c r="S15" i="2"/>
  <c r="U15" i="2" s="1"/>
  <c r="R15" i="2"/>
  <c r="Q15" i="2"/>
  <c r="P15" i="2"/>
  <c r="K15" i="2"/>
  <c r="M15" i="2" s="1"/>
  <c r="J15" i="2"/>
  <c r="I15" i="2"/>
  <c r="H15" i="2"/>
  <c r="C15" i="2"/>
  <c r="AB15" i="2" s="1"/>
  <c r="B15" i="2"/>
  <c r="H35" i="2" s="1"/>
  <c r="W14" i="2"/>
  <c r="Y14" i="2" s="1"/>
  <c r="V14" i="2"/>
  <c r="S14" i="2"/>
  <c r="U14" i="2" s="1"/>
  <c r="R14" i="2"/>
  <c r="Q14" i="2"/>
  <c r="P14" i="2"/>
  <c r="K14" i="2"/>
  <c r="M14" i="2" s="1"/>
  <c r="J14" i="2"/>
  <c r="I14" i="2"/>
  <c r="H14" i="2"/>
  <c r="C14" i="2"/>
  <c r="B14" i="2"/>
  <c r="H34" i="2" s="1"/>
  <c r="W13" i="2"/>
  <c r="Y13" i="2" s="1"/>
  <c r="V13" i="2"/>
  <c r="S13" i="2"/>
  <c r="U13" i="2" s="1"/>
  <c r="R13" i="2"/>
  <c r="Q13" i="2"/>
  <c r="P13" i="2"/>
  <c r="K13" i="2"/>
  <c r="M13" i="2" s="1"/>
  <c r="J13" i="2"/>
  <c r="I13" i="2"/>
  <c r="H13" i="2"/>
  <c r="C13" i="2"/>
  <c r="B13" i="2"/>
  <c r="H33" i="2" s="1"/>
  <c r="W12" i="2"/>
  <c r="Y12" i="2" s="1"/>
  <c r="V12" i="2"/>
  <c r="S12" i="2"/>
  <c r="U12" i="2" s="1"/>
  <c r="R12" i="2"/>
  <c r="Q12" i="2"/>
  <c r="P12" i="2"/>
  <c r="K12" i="2"/>
  <c r="M12" i="2" s="1"/>
  <c r="J12" i="2"/>
  <c r="I12" i="2"/>
  <c r="H12" i="2"/>
  <c r="C12" i="2"/>
  <c r="B12" i="2"/>
  <c r="H32" i="2" s="1"/>
  <c r="W11" i="2"/>
  <c r="V11" i="2"/>
  <c r="S11" i="2"/>
  <c r="U11" i="2" s="1"/>
  <c r="R11" i="2"/>
  <c r="Q11" i="2"/>
  <c r="P11" i="2"/>
  <c r="K11" i="2"/>
  <c r="M11" i="2" s="1"/>
  <c r="J11" i="2"/>
  <c r="I11" i="2"/>
  <c r="H11" i="2"/>
  <c r="C11" i="2"/>
  <c r="AB11" i="2" s="1"/>
  <c r="B11" i="2"/>
  <c r="H31" i="2" s="1"/>
  <c r="W10" i="2"/>
  <c r="Y10" i="2" s="1"/>
  <c r="V10" i="2"/>
  <c r="S10" i="2"/>
  <c r="U10" i="2" s="1"/>
  <c r="R10" i="2"/>
  <c r="Q10" i="2"/>
  <c r="P10" i="2"/>
  <c r="K10" i="2"/>
  <c r="M10" i="2" s="1"/>
  <c r="J10" i="2"/>
  <c r="I10" i="2"/>
  <c r="H10" i="2"/>
  <c r="C10" i="2"/>
  <c r="B10" i="2"/>
  <c r="H30" i="2" s="1"/>
  <c r="W9" i="2"/>
  <c r="Y9" i="2" s="1"/>
  <c r="V9" i="2"/>
  <c r="S9" i="2"/>
  <c r="U9" i="2" s="1"/>
  <c r="R9" i="2"/>
  <c r="Q9" i="2"/>
  <c r="P9" i="2"/>
  <c r="K9" i="2"/>
  <c r="M9" i="2" s="1"/>
  <c r="J9" i="2"/>
  <c r="I9" i="2"/>
  <c r="H9" i="2"/>
  <c r="C9" i="2"/>
  <c r="AB9" i="2" s="1"/>
  <c r="B9" i="2"/>
  <c r="H29" i="2" s="1"/>
  <c r="W8" i="2"/>
  <c r="W24" i="2" s="1"/>
  <c r="Y24" i="2" s="1"/>
  <c r="V8" i="2"/>
  <c r="V24" i="2" s="1"/>
  <c r="S8" i="2"/>
  <c r="S24" i="2" s="1"/>
  <c r="U24" i="2" s="1"/>
  <c r="R8" i="2"/>
  <c r="R24" i="2" s="1"/>
  <c r="O24" i="2"/>
  <c r="N24" i="2"/>
  <c r="K8" i="2"/>
  <c r="K24" i="2" s="1"/>
  <c r="M24" i="2" s="1"/>
  <c r="J8" i="2"/>
  <c r="J24" i="2" s="1"/>
  <c r="G24" i="2"/>
  <c r="I24" i="2" s="1"/>
  <c r="F24" i="2"/>
  <c r="C8" i="2"/>
  <c r="C24" i="2" s="1"/>
  <c r="B8" i="2"/>
  <c r="B24" i="2" s="1"/>
  <c r="H43" i="1"/>
  <c r="I43" i="1" s="1"/>
  <c r="Q36" i="1"/>
  <c r="Q35" i="1"/>
  <c r="P41" i="1"/>
  <c r="P45" i="1" s="1"/>
  <c r="E36" i="1"/>
  <c r="E35" i="1"/>
  <c r="D41" i="1"/>
  <c r="D45" i="1" s="1"/>
  <c r="T43" i="1"/>
  <c r="U43" i="1" s="1"/>
  <c r="Q43" i="1"/>
  <c r="E43" i="1"/>
  <c r="S41" i="1"/>
  <c r="S45" i="1" s="1"/>
  <c r="R41" i="1"/>
  <c r="R45" i="1" s="1"/>
  <c r="O41" i="1"/>
  <c r="O45" i="1" s="1"/>
  <c r="N41" i="1"/>
  <c r="N45" i="1" s="1"/>
  <c r="G41" i="1"/>
  <c r="F41" i="1"/>
  <c r="C41" i="1"/>
  <c r="C45" i="1" s="1"/>
  <c r="B41" i="1"/>
  <c r="B45" i="1" s="1"/>
  <c r="T40" i="1"/>
  <c r="V40" i="1" s="1"/>
  <c r="Q40" i="1"/>
  <c r="H40" i="1"/>
  <c r="J40" i="1" s="1"/>
  <c r="E40" i="1"/>
  <c r="T39" i="1"/>
  <c r="V39" i="1" s="1"/>
  <c r="Q39" i="1"/>
  <c r="H39" i="1"/>
  <c r="J39" i="1" s="1"/>
  <c r="E39" i="1"/>
  <c r="T38" i="1"/>
  <c r="V38" i="1" s="1"/>
  <c r="Q38" i="1"/>
  <c r="H38" i="1"/>
  <c r="J38" i="1" s="1"/>
  <c r="E38" i="1"/>
  <c r="T37" i="1"/>
  <c r="V37" i="1" s="1"/>
  <c r="Q37" i="1"/>
  <c r="H37" i="1"/>
  <c r="J37" i="1" s="1"/>
  <c r="E37" i="1"/>
  <c r="T36" i="1"/>
  <c r="H36" i="1"/>
  <c r="T35" i="1"/>
  <c r="H35" i="1"/>
  <c r="T34" i="1"/>
  <c r="Q34" i="1"/>
  <c r="Q41" i="1" s="1"/>
  <c r="H34" i="1"/>
  <c r="E34" i="1"/>
  <c r="T31" i="1"/>
  <c r="U31" i="1" s="1"/>
  <c r="Q31" i="1"/>
  <c r="E31" i="1"/>
  <c r="T19" i="1"/>
  <c r="U19" i="1" s="1"/>
  <c r="H19" i="1"/>
  <c r="J19" i="1" s="1"/>
  <c r="S17" i="1"/>
  <c r="S21" i="1" s="1"/>
  <c r="R17" i="1"/>
  <c r="R21" i="1" s="1"/>
  <c r="N17" i="1"/>
  <c r="N21" i="1" s="1"/>
  <c r="G17" i="1"/>
  <c r="G21" i="1" s="1"/>
  <c r="F17" i="1"/>
  <c r="F21" i="1" s="1"/>
  <c r="B17" i="1"/>
  <c r="B21" i="1" s="1"/>
  <c r="T16" i="1"/>
  <c r="V16" i="1" s="1"/>
  <c r="H16" i="1"/>
  <c r="J16" i="1" s="1"/>
  <c r="T15" i="1"/>
  <c r="V15" i="1" s="1"/>
  <c r="H15" i="1"/>
  <c r="J15" i="1" s="1"/>
  <c r="T14" i="1"/>
  <c r="V14" i="1" s="1"/>
  <c r="H14" i="1"/>
  <c r="J14" i="1" s="1"/>
  <c r="T13" i="1"/>
  <c r="V13" i="1" s="1"/>
  <c r="H13" i="1"/>
  <c r="J13" i="1" s="1"/>
  <c r="T12" i="1"/>
  <c r="V12" i="1" s="1"/>
  <c r="H12" i="1"/>
  <c r="J12" i="1" s="1"/>
  <c r="T11" i="1"/>
  <c r="V11" i="1" s="1"/>
  <c r="H11" i="1"/>
  <c r="J11" i="1" s="1"/>
  <c r="U10" i="1"/>
  <c r="T10" i="1"/>
  <c r="H10" i="1"/>
  <c r="J10" i="1" s="1"/>
  <c r="T7" i="1"/>
  <c r="V7" i="1" s="1"/>
  <c r="H7" i="1"/>
  <c r="J7" i="1" s="1"/>
  <c r="T17" i="1" l="1"/>
  <c r="U16" i="1"/>
  <c r="Q45" i="1"/>
  <c r="L9" i="2"/>
  <c r="T9" i="2"/>
  <c r="D9" i="2" s="1"/>
  <c r="X9" i="2"/>
  <c r="L10" i="2"/>
  <c r="T10" i="2"/>
  <c r="D10" i="2" s="1"/>
  <c r="X10" i="2"/>
  <c r="L11" i="2"/>
  <c r="T11" i="2"/>
  <c r="D11" i="2" s="1"/>
  <c r="X11" i="2"/>
  <c r="L12" i="2"/>
  <c r="T12" i="2"/>
  <c r="D12" i="2" s="1"/>
  <c r="X12" i="2"/>
  <c r="L13" i="2"/>
  <c r="T13" i="2"/>
  <c r="D13" i="2" s="1"/>
  <c r="X13" i="2"/>
  <c r="L14" i="2"/>
  <c r="T14" i="2"/>
  <c r="D14" i="2" s="1"/>
  <c r="X14" i="2"/>
  <c r="L15" i="2"/>
  <c r="T15" i="2"/>
  <c r="D15" i="2" s="1"/>
  <c r="X15" i="2"/>
  <c r="L16" i="2"/>
  <c r="T16" i="2"/>
  <c r="D16" i="2" s="1"/>
  <c r="X16" i="2"/>
  <c r="L17" i="2"/>
  <c r="T17" i="2"/>
  <c r="D17" i="2" s="1"/>
  <c r="X17" i="2"/>
  <c r="L18" i="2"/>
  <c r="T18" i="2"/>
  <c r="D18" i="2" s="1"/>
  <c r="X18" i="2"/>
  <c r="L19" i="2"/>
  <c r="T19" i="2"/>
  <c r="D19" i="2" s="1"/>
  <c r="X19" i="2"/>
  <c r="L20" i="2"/>
  <c r="T20" i="2"/>
  <c r="D20" i="2" s="1"/>
  <c r="X20" i="2"/>
  <c r="L21" i="2"/>
  <c r="T21" i="2"/>
  <c r="D21" i="2" s="1"/>
  <c r="X21" i="2"/>
  <c r="L22" i="2"/>
  <c r="T22" i="2"/>
  <c r="D22" i="2" s="1"/>
  <c r="X22" i="2"/>
  <c r="L23" i="2"/>
  <c r="T23" i="2"/>
  <c r="D23" i="2" s="1"/>
  <c r="X23" i="2"/>
  <c r="H41" i="1"/>
  <c r="J41" i="1" s="1"/>
  <c r="Q24" i="2"/>
  <c r="E13" i="2"/>
  <c r="AB8" i="2"/>
  <c r="E10" i="2"/>
  <c r="AB13" i="2"/>
  <c r="E14" i="2"/>
  <c r="E17" i="2"/>
  <c r="E21" i="2"/>
  <c r="E23" i="2"/>
  <c r="AB10" i="2"/>
  <c r="E12" i="2"/>
  <c r="F44" i="2"/>
  <c r="AB24" i="2"/>
  <c r="E24" i="2"/>
  <c r="P8" i="2"/>
  <c r="P24" i="2" s="1"/>
  <c r="E9" i="2"/>
  <c r="E8" i="2"/>
  <c r="I8" i="2"/>
  <c r="M8" i="2"/>
  <c r="Q8" i="2"/>
  <c r="U8" i="2"/>
  <c r="Y8" i="2"/>
  <c r="AB12" i="2"/>
  <c r="AB14" i="2"/>
  <c r="E15" i="2"/>
  <c r="E16" i="2"/>
  <c r="AB17" i="2"/>
  <c r="E18" i="2"/>
  <c r="E19" i="2"/>
  <c r="E20" i="2"/>
  <c r="AB21" i="2"/>
  <c r="E22" i="2"/>
  <c r="AB23" i="2"/>
  <c r="H28" i="2"/>
  <c r="H44" i="2" s="1"/>
  <c r="H8" i="2"/>
  <c r="L8" i="2"/>
  <c r="L24" i="2" s="1"/>
  <c r="T8" i="2"/>
  <c r="X8" i="2"/>
  <c r="X24" i="2" s="1"/>
  <c r="E11" i="2"/>
  <c r="G45" i="1"/>
  <c r="I35" i="1"/>
  <c r="I37" i="1"/>
  <c r="I38" i="1"/>
  <c r="I39" i="1"/>
  <c r="I40" i="1"/>
  <c r="T41" i="1"/>
  <c r="T45" i="1" s="1"/>
  <c r="V45" i="1" s="1"/>
  <c r="U35" i="1"/>
  <c r="U38" i="1"/>
  <c r="U39" i="1"/>
  <c r="U36" i="1"/>
  <c r="U37" i="1"/>
  <c r="U40" i="1"/>
  <c r="E41" i="1"/>
  <c r="E45" i="1" s="1"/>
  <c r="U12" i="1"/>
  <c r="U14" i="1"/>
  <c r="U7" i="1"/>
  <c r="U11" i="1"/>
  <c r="U13" i="1"/>
  <c r="U15" i="1"/>
  <c r="I36" i="1"/>
  <c r="T21" i="1"/>
  <c r="V21" i="1" s="1"/>
  <c r="V17" i="1"/>
  <c r="I7" i="1"/>
  <c r="I10" i="1"/>
  <c r="V10" i="1"/>
  <c r="I11" i="1"/>
  <c r="I12" i="1"/>
  <c r="I13" i="1"/>
  <c r="I14" i="1"/>
  <c r="I15" i="1"/>
  <c r="I16" i="1"/>
  <c r="H17" i="1"/>
  <c r="I19" i="1"/>
  <c r="V19" i="1"/>
  <c r="V31" i="1"/>
  <c r="V34" i="1"/>
  <c r="J43" i="1"/>
  <c r="V43" i="1"/>
  <c r="I34" i="1"/>
  <c r="U34" i="1"/>
  <c r="U41" i="1" l="1"/>
  <c r="U45" i="1" s="1"/>
  <c r="U17" i="1"/>
  <c r="U21" i="1" s="1"/>
  <c r="T24" i="2"/>
  <c r="H24" i="2"/>
  <c r="D8" i="2"/>
  <c r="D24" i="2" s="1"/>
  <c r="V41" i="1"/>
  <c r="I41" i="1"/>
  <c r="H21" i="1"/>
  <c r="J21" i="1" s="1"/>
  <c r="J17" i="1"/>
  <c r="I17" i="1"/>
  <c r="I21" i="1" s="1"/>
  <c r="F45" i="1" l="1"/>
  <c r="H31" i="1"/>
  <c r="J31" i="1" s="1"/>
  <c r="H45" i="1" l="1"/>
  <c r="I31" i="1"/>
  <c r="I45" i="1" s="1"/>
  <c r="J45" i="1" l="1"/>
</calcChain>
</file>

<file path=xl/sharedStrings.xml><?xml version="1.0" encoding="utf-8"?>
<sst xmlns="http://schemas.openxmlformats.org/spreadsheetml/2006/main" count="199" uniqueCount="72">
  <si>
    <t>Pantawid Pamilya Pilipino Program</t>
  </si>
  <si>
    <t>SAOB Per IOC Component</t>
  </si>
  <si>
    <t>As of June 30, 2014</t>
  </si>
  <si>
    <t>IOC Component</t>
  </si>
  <si>
    <t>Budget Per WFP
(All Programs)</t>
  </si>
  <si>
    <t>OBLIGATIONS</t>
  </si>
  <si>
    <t>BALANCES</t>
  </si>
  <si>
    <t>% Utilization</t>
  </si>
  <si>
    <t>Funded</t>
  </si>
  <si>
    <t>CO Obligations</t>
  </si>
  <si>
    <t>FO Obligations</t>
  </si>
  <si>
    <t>Total</t>
  </si>
  <si>
    <t>FO SAA</t>
  </si>
  <si>
    <t>Grants</t>
  </si>
  <si>
    <t>Implementation Costs:</t>
  </si>
  <si>
    <t>Training</t>
  </si>
  <si>
    <t>Personnel Service</t>
  </si>
  <si>
    <t>Cost of Service</t>
  </si>
  <si>
    <t>Advocacy</t>
  </si>
  <si>
    <t>Bank Service Fees</t>
  </si>
  <si>
    <t>Monitoring &amp; Evaluation</t>
  </si>
  <si>
    <t>Admin Cost</t>
  </si>
  <si>
    <t>Subtotal - IOC</t>
  </si>
  <si>
    <t>Capital Outlay</t>
  </si>
  <si>
    <t>Grand Total</t>
  </si>
  <si>
    <t>Budget Per GAA</t>
  </si>
  <si>
    <t>1st Realignment
SARO-BMB-B-14-0003 769 dated April 3, 2014</t>
  </si>
  <si>
    <t>Adjusted GAA</t>
  </si>
  <si>
    <t>Personnel Services</t>
  </si>
  <si>
    <t xml:space="preserve"> </t>
  </si>
  <si>
    <t>As of July 31, 2014</t>
  </si>
  <si>
    <t>2nd Realignment
SARO-BMB-B-14-0010477 dated July 31, 2014</t>
  </si>
  <si>
    <t>Department of Social Welfare and Development</t>
  </si>
  <si>
    <t>Consolidated SAOB</t>
  </si>
  <si>
    <t>Field Office</t>
  </si>
  <si>
    <t>Pantawid Pamilya, Convergence, MCCT</t>
  </si>
  <si>
    <t>Pantawid Pamilya</t>
  </si>
  <si>
    <t>MCCT</t>
  </si>
  <si>
    <t>Convergence</t>
  </si>
  <si>
    <t>FDS/FDS Plus</t>
  </si>
  <si>
    <t>Special Validation</t>
  </si>
  <si>
    <r>
      <t xml:space="preserve">Obligations Per Totals
</t>
    </r>
    <r>
      <rPr>
        <b/>
        <sz val="8"/>
        <color theme="3"/>
        <rFont val="Century Gothic"/>
        <family val="2"/>
      </rPr>
      <t>(Budget - Regular)</t>
    </r>
  </si>
  <si>
    <r>
      <t xml:space="preserve">(Short)/Over
</t>
    </r>
    <r>
      <rPr>
        <b/>
        <sz val="8"/>
        <color rgb="FFFF0000"/>
        <rFont val="Century Gothic"/>
        <family val="2"/>
      </rPr>
      <t>{Per SAA vs.
Per Totals}</t>
    </r>
  </si>
  <si>
    <t>Remarks</t>
  </si>
  <si>
    <t>Allotment</t>
  </si>
  <si>
    <t>Obligations</t>
  </si>
  <si>
    <t>Balances</t>
  </si>
  <si>
    <t>% of Utilization</t>
  </si>
  <si>
    <t>NCR</t>
  </si>
  <si>
    <t>I</t>
  </si>
  <si>
    <t>CAR</t>
  </si>
  <si>
    <t>II</t>
  </si>
  <si>
    <t>-</t>
  </si>
  <si>
    <t>III</t>
  </si>
  <si>
    <t>IV-A</t>
  </si>
  <si>
    <t>IV-B</t>
  </si>
  <si>
    <t>V</t>
  </si>
  <si>
    <t>VI</t>
  </si>
  <si>
    <t>VII</t>
  </si>
  <si>
    <t>VIII</t>
  </si>
  <si>
    <t>IX</t>
  </si>
  <si>
    <t>X</t>
  </si>
  <si>
    <t>XI</t>
  </si>
  <si>
    <t>XII</t>
  </si>
  <si>
    <t>CARAGA</t>
  </si>
  <si>
    <t>Discrepancies in Obligations</t>
  </si>
  <si>
    <t>SAA</t>
  </si>
  <si>
    <t>This report</t>
  </si>
  <si>
    <t>Budget-Regular</t>
  </si>
  <si>
    <t>(Short)/Over</t>
  </si>
  <si>
    <t>Janet's Report</t>
  </si>
  <si>
    <t>**per Bugdet report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</si>
</sst>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&quot;Php&quot;* #,##0.00_);_(&quot;Php&quot;* \(#,##0.00\);_(&quot;Php&quot;* &quot;-&quot;??_);_(@_)"/>
    <numFmt numFmtId="165" formatCode="_(* #,##0_);_(* \(#,##0\);_(* &quot;-&quot;??_);_(@_)"/>
    <numFmt numFmtId="166" formatCode="_([$Php-3409]* #,##0_);_([$Php-3409]* \(#,##0\);_([$Php-3409]* &quot;-&quot;??_);_(@_)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entury Gothic"/>
      <family val="2"/>
    </font>
    <font>
      <b/>
      <i/>
      <sz val="11"/>
      <color rgb="FFFF0000"/>
      <name val="Calibri"/>
      <family val="2"/>
      <scheme val="minor"/>
    </font>
    <font>
      <b/>
      <sz val="10"/>
      <color theme="1"/>
      <name val="Century Gothic"/>
      <family val="2"/>
    </font>
    <font>
      <b/>
      <sz val="11.5"/>
      <name val="Century Gothic"/>
      <family val="2"/>
    </font>
    <font>
      <b/>
      <sz val="12"/>
      <name val="Century Gothic"/>
      <family val="2"/>
    </font>
    <font>
      <i/>
      <sz val="10"/>
      <name val="Century Gothic"/>
      <family val="2"/>
    </font>
    <font>
      <sz val="12"/>
      <name val="Century Gothic"/>
      <family val="2"/>
    </font>
    <font>
      <i/>
      <sz val="11"/>
      <name val="Century Gothic"/>
      <family val="2"/>
    </font>
    <font>
      <b/>
      <i/>
      <sz val="11"/>
      <name val="Century Gothic"/>
      <family val="2"/>
    </font>
    <font>
      <b/>
      <i/>
      <sz val="12"/>
      <name val="Century Gothic"/>
      <family val="2"/>
    </font>
    <font>
      <sz val="11"/>
      <color indexed="8"/>
      <name val="Calibri"/>
      <family val="2"/>
    </font>
    <font>
      <sz val="10"/>
      <color theme="1"/>
      <name val="Century Gothic"/>
      <family val="2"/>
    </font>
    <font>
      <sz val="10"/>
      <color theme="3"/>
      <name val="Century Gothic"/>
      <family val="2"/>
    </font>
    <font>
      <sz val="10"/>
      <color rgb="FFFF0000"/>
      <name val="Century Gothic"/>
      <family val="2"/>
    </font>
    <font>
      <b/>
      <i/>
      <sz val="10"/>
      <color theme="1"/>
      <name val="Century Gothic"/>
      <family val="2"/>
    </font>
    <font>
      <b/>
      <i/>
      <sz val="10"/>
      <color theme="3"/>
      <name val="Century Gothic"/>
      <family val="2"/>
    </font>
    <font>
      <b/>
      <sz val="10"/>
      <name val="Century Gothic"/>
      <family val="2"/>
    </font>
    <font>
      <b/>
      <sz val="10"/>
      <color theme="3"/>
      <name val="Century Gothic"/>
      <family val="2"/>
    </font>
    <font>
      <b/>
      <sz val="8"/>
      <color theme="3"/>
      <name val="Century Gothic"/>
      <family val="2"/>
    </font>
    <font>
      <b/>
      <sz val="10"/>
      <color rgb="FFFF0000"/>
      <name val="Century Gothic"/>
      <family val="2"/>
    </font>
    <font>
      <b/>
      <sz val="8"/>
      <color rgb="FFFF0000"/>
      <name val="Century Gothic"/>
      <family val="2"/>
    </font>
    <font>
      <sz val="8"/>
      <color theme="1"/>
      <name val="Century Gothic"/>
      <family val="2"/>
    </font>
    <font>
      <b/>
      <u val="doubleAccounting"/>
      <sz val="10"/>
      <color theme="1"/>
      <name val="Century Gothic"/>
      <family val="2"/>
    </font>
    <font>
      <sz val="10"/>
      <color rgb="FF002060"/>
      <name val="Century Gothic"/>
      <family val="2"/>
    </font>
    <font>
      <sz val="8"/>
      <color rgb="FF0070C0"/>
      <name val="Century Gothic"/>
      <family val="2"/>
    </font>
    <font>
      <sz val="10"/>
      <color rgb="FF0070C0"/>
      <name val="Century Gothic"/>
      <family val="2"/>
    </font>
  </fonts>
  <fills count="9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ashed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3" fillId="0" borderId="0" applyFont="0" applyFill="0" applyBorder="0" applyAlignment="0" applyProtection="0"/>
  </cellStyleXfs>
  <cellXfs count="114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/>
    <xf numFmtId="0" fontId="0" fillId="0" borderId="0" xfId="0" applyAlignment="1">
      <alignment horizontal="center"/>
    </xf>
    <xf numFmtId="0" fontId="5" fillId="0" borderId="0" xfId="0" applyFont="1" applyAlignment="1">
      <alignment vertical="center"/>
    </xf>
    <xf numFmtId="165" fontId="6" fillId="2" borderId="6" xfId="1" applyNumberFormat="1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left" vertical="center" indent="1"/>
    </xf>
    <xf numFmtId="165" fontId="7" fillId="0" borderId="6" xfId="2" applyNumberFormat="1" applyFont="1" applyFill="1" applyBorder="1" applyAlignment="1">
      <alignment vertical="center"/>
    </xf>
    <xf numFmtId="165" fontId="7" fillId="3" borderId="10" xfId="2" applyNumberFormat="1" applyFont="1" applyFill="1" applyBorder="1" applyAlignment="1">
      <alignment vertical="center"/>
    </xf>
    <xf numFmtId="165" fontId="7" fillId="3" borderId="11" xfId="2" applyNumberFormat="1" applyFont="1" applyFill="1" applyBorder="1" applyAlignment="1">
      <alignment vertical="center"/>
    </xf>
    <xf numFmtId="165" fontId="7" fillId="0" borderId="12" xfId="1" applyNumberFormat="1" applyFont="1" applyFill="1" applyBorder="1" applyAlignment="1">
      <alignment vertical="center"/>
    </xf>
    <xf numFmtId="165" fontId="7" fillId="0" borderId="6" xfId="1" applyNumberFormat="1" applyFont="1" applyFill="1" applyBorder="1" applyAlignment="1">
      <alignment vertical="center"/>
    </xf>
    <xf numFmtId="9" fontId="7" fillId="0" borderId="8" xfId="3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left" vertical="center" indent="3"/>
    </xf>
    <xf numFmtId="165" fontId="9" fillId="0" borderId="6" xfId="2" applyNumberFormat="1" applyFont="1" applyFill="1" applyBorder="1" applyAlignment="1">
      <alignment vertical="center"/>
    </xf>
    <xf numFmtId="165" fontId="9" fillId="3" borderId="13" xfId="2" applyNumberFormat="1" applyFont="1" applyFill="1" applyBorder="1" applyAlignment="1">
      <alignment vertical="center"/>
    </xf>
    <xf numFmtId="165" fontId="9" fillId="3" borderId="14" xfId="2" applyNumberFormat="1" applyFont="1" applyFill="1" applyBorder="1" applyAlignment="1">
      <alignment vertical="center"/>
    </xf>
    <xf numFmtId="165" fontId="9" fillId="0" borderId="12" xfId="1" applyNumberFormat="1" applyFont="1" applyFill="1" applyBorder="1" applyAlignment="1">
      <alignment vertical="center"/>
    </xf>
    <xf numFmtId="165" fontId="9" fillId="0" borderId="6" xfId="1" applyNumberFormat="1" applyFont="1" applyFill="1" applyBorder="1" applyAlignment="1">
      <alignment vertical="center"/>
    </xf>
    <xf numFmtId="9" fontId="9" fillId="0" borderId="8" xfId="3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left" vertical="center" indent="2"/>
    </xf>
    <xf numFmtId="165" fontId="9" fillId="3" borderId="13" xfId="1" applyNumberFormat="1" applyFont="1" applyFill="1" applyBorder="1" applyAlignment="1">
      <alignment vertical="center"/>
    </xf>
    <xf numFmtId="165" fontId="9" fillId="3" borderId="14" xfId="1" applyNumberFormat="1" applyFont="1" applyFill="1" applyBorder="1" applyAlignment="1">
      <alignment vertical="center"/>
    </xf>
    <xf numFmtId="0" fontId="11" fillId="0" borderId="15" xfId="0" applyFont="1" applyFill="1" applyBorder="1" applyAlignment="1">
      <alignment horizontal="left" vertical="center" indent="1"/>
    </xf>
    <xf numFmtId="165" fontId="7" fillId="0" borderId="16" xfId="1" applyNumberFormat="1" applyFont="1" applyFill="1" applyBorder="1" applyAlignment="1">
      <alignment vertical="center"/>
    </xf>
    <xf numFmtId="165" fontId="7" fillId="3" borderId="13" xfId="1" applyNumberFormat="1" applyFont="1" applyFill="1" applyBorder="1" applyAlignment="1">
      <alignment vertical="center"/>
    </xf>
    <xf numFmtId="165" fontId="7" fillId="3" borderId="14" xfId="1" applyNumberFormat="1" applyFont="1" applyFill="1" applyBorder="1" applyAlignment="1">
      <alignment vertical="center"/>
    </xf>
    <xf numFmtId="165" fontId="7" fillId="0" borderId="11" xfId="1" applyNumberFormat="1" applyFont="1" applyFill="1" applyBorder="1" applyAlignment="1">
      <alignment vertical="center"/>
    </xf>
    <xf numFmtId="9" fontId="7" fillId="0" borderId="17" xfId="3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vertical="center"/>
    </xf>
    <xf numFmtId="165" fontId="9" fillId="3" borderId="18" xfId="1" applyNumberFormat="1" applyFont="1" applyFill="1" applyBorder="1" applyAlignment="1">
      <alignment vertical="center"/>
    </xf>
    <xf numFmtId="165" fontId="9" fillId="3" borderId="19" xfId="1" applyNumberFormat="1" applyFont="1" applyFill="1" applyBorder="1" applyAlignment="1">
      <alignment vertical="center"/>
    </xf>
    <xf numFmtId="165" fontId="9" fillId="0" borderId="11" xfId="1" applyNumberFormat="1" applyFont="1" applyFill="1" applyBorder="1" applyAlignment="1">
      <alignment vertical="center"/>
    </xf>
    <xf numFmtId="165" fontId="9" fillId="0" borderId="16" xfId="1" applyNumberFormat="1" applyFont="1" applyFill="1" applyBorder="1" applyAlignment="1">
      <alignment vertical="center"/>
    </xf>
    <xf numFmtId="9" fontId="9" fillId="0" borderId="17" xfId="3" applyFont="1" applyFill="1" applyBorder="1" applyAlignment="1">
      <alignment horizontal="center" vertical="center"/>
    </xf>
    <xf numFmtId="0" fontId="12" fillId="4" borderId="20" xfId="0" applyFont="1" applyFill="1" applyBorder="1" applyAlignment="1">
      <alignment horizontal="left" vertical="center" indent="1"/>
    </xf>
    <xf numFmtId="166" fontId="7" fillId="4" borderId="21" xfId="2" applyNumberFormat="1" applyFont="1" applyFill="1" applyBorder="1" applyAlignment="1">
      <alignment vertical="center"/>
    </xf>
    <xf numFmtId="165" fontId="7" fillId="4" borderId="22" xfId="1" applyNumberFormat="1" applyFont="1" applyFill="1" applyBorder="1" applyAlignment="1">
      <alignment vertical="center"/>
    </xf>
    <xf numFmtId="165" fontId="7" fillId="4" borderId="21" xfId="1" applyNumberFormat="1" applyFont="1" applyFill="1" applyBorder="1" applyAlignment="1">
      <alignment vertical="center"/>
    </xf>
    <xf numFmtId="9" fontId="7" fillId="4" borderId="23" xfId="3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left" vertical="center" indent="3"/>
    </xf>
    <xf numFmtId="43" fontId="0" fillId="0" borderId="0" xfId="1" applyFont="1"/>
    <xf numFmtId="43" fontId="0" fillId="0" borderId="0" xfId="0" applyNumberFormat="1"/>
    <xf numFmtId="165" fontId="6" fillId="2" borderId="3" xfId="1" applyNumberFormat="1" applyFont="1" applyFill="1" applyBorder="1" applyAlignment="1">
      <alignment horizontal="center" vertical="center" wrapText="1"/>
    </xf>
    <xf numFmtId="165" fontId="6" fillId="2" borderId="7" xfId="1" applyNumberFormat="1" applyFont="1" applyFill="1" applyBorder="1" applyAlignment="1">
      <alignment horizontal="center" vertical="center" wrapText="1"/>
    </xf>
    <xf numFmtId="165" fontId="7" fillId="3" borderId="24" xfId="2" applyNumberFormat="1" applyFont="1" applyFill="1" applyBorder="1" applyAlignment="1">
      <alignment vertical="center"/>
    </xf>
    <xf numFmtId="165" fontId="9" fillId="3" borderId="0" xfId="2" applyNumberFormat="1" applyFont="1" applyFill="1" applyBorder="1" applyAlignment="1">
      <alignment vertical="center"/>
    </xf>
    <xf numFmtId="165" fontId="9" fillId="3" borderId="0" xfId="1" applyNumberFormat="1" applyFont="1" applyFill="1" applyBorder="1" applyAlignment="1">
      <alignment vertical="center"/>
    </xf>
    <xf numFmtId="165" fontId="7" fillId="3" borderId="0" xfId="1" applyNumberFormat="1" applyFont="1" applyFill="1" applyBorder="1" applyAlignment="1">
      <alignment vertical="center"/>
    </xf>
    <xf numFmtId="165" fontId="9" fillId="3" borderId="25" xfId="1" applyNumberFormat="1" applyFont="1" applyFill="1" applyBorder="1" applyAlignment="1">
      <alignment vertical="center"/>
    </xf>
    <xf numFmtId="0" fontId="2" fillId="0" borderId="0" xfId="0" applyFont="1"/>
    <xf numFmtId="43" fontId="5" fillId="0" borderId="0" xfId="1" applyFont="1" applyAlignment="1">
      <alignment vertical="center"/>
    </xf>
    <xf numFmtId="43" fontId="14" fillId="0" borderId="0" xfId="1" applyFont="1" applyAlignment="1">
      <alignment horizontal="center" vertical="center"/>
    </xf>
    <xf numFmtId="43" fontId="14" fillId="0" borderId="0" xfId="1" applyFont="1" applyAlignment="1">
      <alignment vertical="center"/>
    </xf>
    <xf numFmtId="43" fontId="15" fillId="0" borderId="0" xfId="1" applyFont="1" applyAlignment="1">
      <alignment horizontal="right" vertical="center"/>
    </xf>
    <xf numFmtId="43" fontId="15" fillId="0" borderId="0" xfId="1" applyFont="1" applyAlignment="1">
      <alignment vertical="center"/>
    </xf>
    <xf numFmtId="43" fontId="16" fillId="0" borderId="0" xfId="1" applyFont="1" applyAlignment="1">
      <alignment vertical="center"/>
    </xf>
    <xf numFmtId="0" fontId="14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43" fontId="20" fillId="0" borderId="0" xfId="1" applyFont="1" applyAlignment="1">
      <alignment horizontal="right" vertical="center"/>
    </xf>
    <xf numFmtId="43" fontId="22" fillId="0" borderId="0" xfId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3" fontId="19" fillId="5" borderId="27" xfId="1" applyFont="1" applyFill="1" applyBorder="1" applyAlignment="1">
      <alignment horizontal="center" vertical="center"/>
    </xf>
    <xf numFmtId="43" fontId="19" fillId="6" borderId="27" xfId="1" applyFont="1" applyFill="1" applyBorder="1" applyAlignment="1">
      <alignment horizontal="center" vertical="center"/>
    </xf>
    <xf numFmtId="0" fontId="14" fillId="0" borderId="27" xfId="0" applyFont="1" applyFill="1" applyBorder="1" applyAlignment="1">
      <alignment horizontal="center" vertical="center"/>
    </xf>
    <xf numFmtId="164" fontId="5" fillId="0" borderId="27" xfId="2" applyFont="1" applyBorder="1" applyAlignment="1">
      <alignment vertical="center"/>
    </xf>
    <xf numFmtId="43" fontId="5" fillId="0" borderId="27" xfId="1" applyFont="1" applyBorder="1" applyAlignment="1">
      <alignment vertical="center"/>
    </xf>
    <xf numFmtId="9" fontId="14" fillId="0" borderId="27" xfId="3" applyFont="1" applyFill="1" applyBorder="1" applyAlignment="1">
      <alignment horizontal="center" vertical="center"/>
    </xf>
    <xf numFmtId="43" fontId="14" fillId="0" borderId="27" xfId="1" applyFont="1" applyFill="1" applyBorder="1" applyAlignment="1">
      <alignment vertical="center"/>
    </xf>
    <xf numFmtId="43" fontId="15" fillId="0" borderId="28" xfId="1" applyFont="1" applyBorder="1" applyAlignment="1">
      <alignment vertical="center"/>
    </xf>
    <xf numFmtId="43" fontId="16" fillId="0" borderId="28" xfId="1" applyFont="1" applyBorder="1" applyAlignment="1">
      <alignment vertical="center"/>
    </xf>
    <xf numFmtId="0" fontId="14" fillId="0" borderId="28" xfId="0" applyFont="1" applyBorder="1" applyAlignment="1">
      <alignment vertical="center"/>
    </xf>
    <xf numFmtId="0" fontId="24" fillId="0" borderId="28" xfId="0" applyFont="1" applyBorder="1" applyAlignment="1">
      <alignment vertical="center" wrapText="1"/>
    </xf>
    <xf numFmtId="0" fontId="17" fillId="7" borderId="27" xfId="0" applyFont="1" applyFill="1" applyBorder="1" applyAlignment="1">
      <alignment horizontal="right" vertical="center" indent="1"/>
    </xf>
    <xf numFmtId="164" fontId="25" fillId="7" borderId="27" xfId="2" applyFont="1" applyFill="1" applyBorder="1" applyAlignment="1">
      <alignment vertical="center"/>
    </xf>
    <xf numFmtId="43" fontId="25" fillId="7" borderId="27" xfId="1" applyFont="1" applyFill="1" applyBorder="1" applyAlignment="1">
      <alignment vertical="center"/>
    </xf>
    <xf numFmtId="9" fontId="5" fillId="7" borderId="27" xfId="3" applyFont="1" applyFill="1" applyBorder="1" applyAlignment="1">
      <alignment horizontal="center" vertical="center"/>
    </xf>
    <xf numFmtId="43" fontId="5" fillId="7" borderId="27" xfId="1" applyFont="1" applyFill="1" applyBorder="1" applyAlignment="1">
      <alignment vertical="center"/>
    </xf>
    <xf numFmtId="43" fontId="5" fillId="8" borderId="27" xfId="1" applyFont="1" applyFill="1" applyBorder="1" applyAlignment="1">
      <alignment vertical="center"/>
    </xf>
    <xf numFmtId="9" fontId="5" fillId="8" borderId="27" xfId="3" applyFont="1" applyFill="1" applyBorder="1" applyAlignment="1">
      <alignment horizontal="center" vertical="center"/>
    </xf>
    <xf numFmtId="43" fontId="20" fillId="0" borderId="28" xfId="1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43" fontId="26" fillId="0" borderId="0" xfId="1" applyFont="1" applyAlignment="1">
      <alignment horizontal="center" vertical="center"/>
    </xf>
    <xf numFmtId="43" fontId="16" fillId="0" borderId="0" xfId="1" applyFont="1" applyAlignment="1">
      <alignment horizontal="center" vertical="center"/>
    </xf>
    <xf numFmtId="43" fontId="26" fillId="0" borderId="0" xfId="1" applyFont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29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3" fontId="22" fillId="0" borderId="0" xfId="1" applyFont="1" applyAlignment="1">
      <alignment vertical="center"/>
    </xf>
    <xf numFmtId="43" fontId="24" fillId="0" borderId="0" xfId="1" applyFont="1" applyAlignment="1">
      <alignment horizontal="left" vertical="center"/>
    </xf>
    <xf numFmtId="43" fontId="24" fillId="0" borderId="0" xfId="1" applyFont="1" applyAlignment="1">
      <alignment vertical="center"/>
    </xf>
    <xf numFmtId="43" fontId="28" fillId="0" borderId="27" xfId="1" applyFont="1" applyFill="1" applyBorder="1" applyAlignment="1">
      <alignment vertical="center"/>
    </xf>
    <xf numFmtId="165" fontId="6" fillId="2" borderId="3" xfId="1" applyNumberFormat="1" applyFont="1" applyFill="1" applyBorder="1" applyAlignment="1">
      <alignment horizontal="center" vertical="center" wrapText="1"/>
    </xf>
    <xf numFmtId="165" fontId="6" fillId="2" borderId="9" xfId="1" applyNumberFormat="1" applyFont="1" applyFill="1" applyBorder="1" applyAlignment="1">
      <alignment horizontal="center" vertical="center" wrapText="1"/>
    </xf>
    <xf numFmtId="165" fontId="6" fillId="2" borderId="2" xfId="1" applyNumberFormat="1" applyFont="1" applyFill="1" applyBorder="1" applyAlignment="1">
      <alignment horizontal="center" vertical="center" wrapText="1"/>
    </xf>
    <xf numFmtId="165" fontId="6" fillId="2" borderId="6" xfId="1" applyNumberFormat="1" applyFont="1" applyFill="1" applyBorder="1" applyAlignment="1">
      <alignment horizontal="center" vertical="center"/>
    </xf>
    <xf numFmtId="165" fontId="6" fillId="2" borderId="2" xfId="1" applyNumberFormat="1" applyFont="1" applyFill="1" applyBorder="1" applyAlignment="1">
      <alignment horizontal="center" vertical="center"/>
    </xf>
    <xf numFmtId="165" fontId="6" fillId="2" borderId="4" xfId="1" applyNumberFormat="1" applyFont="1" applyFill="1" applyBorder="1" applyAlignment="1">
      <alignment horizontal="center" vertical="center"/>
    </xf>
    <xf numFmtId="165" fontId="6" fillId="2" borderId="8" xfId="1" applyNumberFormat="1" applyFont="1" applyFill="1" applyBorder="1" applyAlignment="1">
      <alignment horizontal="center" vertical="center"/>
    </xf>
    <xf numFmtId="43" fontId="6" fillId="2" borderId="1" xfId="1" applyFont="1" applyFill="1" applyBorder="1" applyAlignment="1">
      <alignment horizontal="center" vertical="center"/>
    </xf>
    <xf numFmtId="43" fontId="6" fillId="2" borderId="5" xfId="1" applyFont="1" applyFill="1" applyBorder="1" applyAlignment="1">
      <alignment horizontal="center" vertical="center"/>
    </xf>
    <xf numFmtId="165" fontId="6" fillId="2" borderId="7" xfId="1" applyNumberFormat="1" applyFont="1" applyFill="1" applyBorder="1" applyAlignment="1">
      <alignment horizontal="center" vertical="center" wrapText="1"/>
    </xf>
    <xf numFmtId="43" fontId="27" fillId="0" borderId="0" xfId="1" applyFont="1" applyAlignment="1">
      <alignment horizontal="left" vertical="center" wrapText="1"/>
    </xf>
    <xf numFmtId="43" fontId="22" fillId="0" borderId="28" xfId="1" applyFont="1" applyBorder="1" applyAlignment="1">
      <alignment horizontal="center" vertical="center"/>
    </xf>
    <xf numFmtId="43" fontId="5" fillId="0" borderId="0" xfId="1" applyFont="1" applyAlignment="1">
      <alignment horizontal="center" vertical="center"/>
    </xf>
    <xf numFmtId="43" fontId="27" fillId="0" borderId="0" xfId="1" applyFont="1" applyAlignment="1">
      <alignment horizontal="center" vertical="center"/>
    </xf>
    <xf numFmtId="43" fontId="18" fillId="0" borderId="26" xfId="1" applyFont="1" applyBorder="1" applyAlignment="1">
      <alignment horizontal="center" vertical="center"/>
    </xf>
    <xf numFmtId="0" fontId="19" fillId="5" borderId="27" xfId="0" applyFont="1" applyFill="1" applyBorder="1" applyAlignment="1">
      <alignment horizontal="center" vertical="center" wrapText="1"/>
    </xf>
    <xf numFmtId="43" fontId="19" fillId="5" borderId="27" xfId="1" applyFont="1" applyFill="1" applyBorder="1" applyAlignment="1">
      <alignment horizontal="center" vertical="center"/>
    </xf>
    <xf numFmtId="43" fontId="19" fillId="6" borderId="27" xfId="1" applyFont="1" applyFill="1" applyBorder="1" applyAlignment="1">
      <alignment horizontal="center" vertical="center"/>
    </xf>
    <xf numFmtId="0" fontId="20" fillId="0" borderId="28" xfId="1" applyNumberFormat="1" applyFont="1" applyBorder="1" applyAlignment="1">
      <alignment horizontal="center" vertical="center" wrapText="1"/>
    </xf>
    <xf numFmtId="0" fontId="22" fillId="0" borderId="28" xfId="1" applyNumberFormat="1" applyFont="1" applyBorder="1" applyAlignment="1">
      <alignment horizontal="center" vertical="center" wrapText="1"/>
    </xf>
    <xf numFmtId="0" fontId="22" fillId="0" borderId="28" xfId="1" applyNumberFormat="1" applyFont="1" applyBorder="1" applyAlignment="1">
      <alignment horizontal="center" vertical="center"/>
    </xf>
  </cellXfs>
  <cellStyles count="5">
    <cellStyle name="Comma" xfId="1" builtinId="3"/>
    <cellStyle name="Comma 5" xfId="4"/>
    <cellStyle name="Currency" xfId="2" builtinId="4"/>
    <cellStyle name="Normal" xfId="0" builtinId="0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racking/2014/SAOB%20Report%202014/Users/halacson/AppData/Roaming/Microsoft/Excel/Backup(1-2-13)/FA%20III/Tracking/2013/Database/2013%20SAA%20Database%20-%20Assigned%20FOs%20only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Tracking/2014/SAOB%20Report%202014/July2014%20Conso%20SAOB%20-%20all%20B1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AA"/>
      <sheetName val="SAOB as of Present"/>
      <sheetName val="Pivot"/>
      <sheetName val="Realignments"/>
      <sheetName val="NTAs"/>
      <sheetName val="SAAvsNTA"/>
      <sheetName val="Training"/>
    </sheetNames>
    <sheetDataSet>
      <sheetData sheetId="0">
        <row r="2">
          <cell r="E2">
            <v>751</v>
          </cell>
        </row>
        <row r="3">
          <cell r="E3">
            <v>753</v>
          </cell>
        </row>
        <row r="4">
          <cell r="E4">
            <v>755</v>
          </cell>
        </row>
        <row r="5">
          <cell r="E5">
            <v>761</v>
          </cell>
        </row>
        <row r="6">
          <cell r="E6">
            <v>765</v>
          </cell>
        </row>
        <row r="7">
          <cell r="E7">
            <v>766</v>
          </cell>
        </row>
        <row r="8">
          <cell r="E8">
            <v>767</v>
          </cell>
        </row>
        <row r="9">
          <cell r="E9">
            <v>771</v>
          </cell>
        </row>
        <row r="10">
          <cell r="E10">
            <v>772</v>
          </cell>
        </row>
        <row r="11">
          <cell r="E11">
            <v>773</v>
          </cell>
        </row>
        <row r="12">
          <cell r="E12">
            <v>774</v>
          </cell>
        </row>
        <row r="13">
          <cell r="E13">
            <v>780</v>
          </cell>
        </row>
        <row r="14">
          <cell r="E14">
            <v>781</v>
          </cell>
        </row>
        <row r="15">
          <cell r="E15">
            <v>782</v>
          </cell>
        </row>
        <row r="16">
          <cell r="E16">
            <v>784</v>
          </cell>
        </row>
        <row r="17">
          <cell r="E17">
            <v>796</v>
          </cell>
        </row>
        <row r="18">
          <cell r="E18">
            <v>797</v>
          </cell>
        </row>
        <row r="19">
          <cell r="E19">
            <v>799</v>
          </cell>
        </row>
        <row r="20">
          <cell r="E20">
            <v>811</v>
          </cell>
        </row>
        <row r="21">
          <cell r="E21">
            <v>821</v>
          </cell>
        </row>
        <row r="22">
          <cell r="E22">
            <v>823</v>
          </cell>
        </row>
        <row r="23">
          <cell r="E23">
            <v>829</v>
          </cell>
        </row>
        <row r="24">
          <cell r="E24">
            <v>841</v>
          </cell>
        </row>
        <row r="25">
          <cell r="E25">
            <v>892</v>
          </cell>
        </row>
        <row r="26">
          <cell r="E26">
            <v>878</v>
          </cell>
        </row>
        <row r="27">
          <cell r="E27">
            <v>893</v>
          </cell>
        </row>
        <row r="28">
          <cell r="E28">
            <v>969</v>
          </cell>
        </row>
        <row r="29">
          <cell r="E29">
            <v>221</v>
          </cell>
        </row>
        <row r="30">
          <cell r="E30">
            <v>222</v>
          </cell>
        </row>
        <row r="31">
          <cell r="E31">
            <v>223</v>
          </cell>
        </row>
        <row r="32">
          <cell r="E32">
            <v>240</v>
          </cell>
        </row>
        <row r="33">
          <cell r="E33">
            <v>241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all"/>
      <sheetName val="Overall Per IOC"/>
      <sheetName val="4Ps Per IOC"/>
      <sheetName val="Conv Per IOC"/>
      <sheetName val="4Ps Per Code"/>
      <sheetName val="MCCT"/>
      <sheetName val="FDS"/>
      <sheetName val="Habagat"/>
      <sheetName val="Sheet2"/>
      <sheetName val="Conv Per Code"/>
      <sheetName val="Sheet3"/>
      <sheetName val="CO+FO Utilization"/>
    </sheetNames>
    <sheetDataSet>
      <sheetData sheetId="0"/>
      <sheetData sheetId="1"/>
      <sheetData sheetId="2"/>
      <sheetData sheetId="3"/>
      <sheetData sheetId="4"/>
      <sheetData sheetId="5">
        <row r="15">
          <cell r="B15">
            <v>0</v>
          </cell>
          <cell r="C15">
            <v>0</v>
          </cell>
          <cell r="F15">
            <v>0</v>
          </cell>
          <cell r="G15">
            <v>0</v>
          </cell>
          <cell r="J15">
            <v>0</v>
          </cell>
          <cell r="K15">
            <v>0</v>
          </cell>
          <cell r="N15">
            <v>0</v>
          </cell>
          <cell r="O15">
            <v>0</v>
          </cell>
          <cell r="R15">
            <v>0</v>
          </cell>
          <cell r="S15">
            <v>0</v>
          </cell>
          <cell r="V15">
            <v>0</v>
          </cell>
          <cell r="W15">
            <v>0</v>
          </cell>
          <cell r="Z15">
            <v>0</v>
          </cell>
          <cell r="AA15">
            <v>0</v>
          </cell>
          <cell r="AD15">
            <v>0</v>
          </cell>
          <cell r="AE15">
            <v>0</v>
          </cell>
          <cell r="AH15">
            <v>0</v>
          </cell>
          <cell r="AI15">
            <v>0</v>
          </cell>
          <cell r="AL15">
            <v>0</v>
          </cell>
          <cell r="AM15">
            <v>0</v>
          </cell>
          <cell r="AP15">
            <v>0</v>
          </cell>
          <cell r="AQ15">
            <v>0</v>
          </cell>
          <cell r="AT15">
            <v>0</v>
          </cell>
          <cell r="AU15">
            <v>0</v>
          </cell>
          <cell r="AX15">
            <v>0</v>
          </cell>
          <cell r="AY15">
            <v>0</v>
          </cell>
          <cell r="BB15">
            <v>0</v>
          </cell>
          <cell r="BC15">
            <v>0</v>
          </cell>
          <cell r="BF15">
            <v>0</v>
          </cell>
          <cell r="BG15">
            <v>0</v>
          </cell>
          <cell r="BJ15">
            <v>0</v>
          </cell>
          <cell r="BK15">
            <v>0</v>
          </cell>
        </row>
      </sheetData>
      <sheetData sheetId="6">
        <row r="15">
          <cell r="B15">
            <v>0</v>
          </cell>
          <cell r="C15">
            <v>0</v>
          </cell>
          <cell r="F15">
            <v>0</v>
          </cell>
          <cell r="G15">
            <v>0</v>
          </cell>
          <cell r="J15">
            <v>0</v>
          </cell>
          <cell r="K15">
            <v>0</v>
          </cell>
          <cell r="N15">
            <v>0</v>
          </cell>
          <cell r="O15">
            <v>0</v>
          </cell>
          <cell r="R15">
            <v>0</v>
          </cell>
          <cell r="S15">
            <v>0</v>
          </cell>
          <cell r="V15">
            <v>0</v>
          </cell>
          <cell r="W15">
            <v>0</v>
          </cell>
          <cell r="Z15">
            <v>0</v>
          </cell>
          <cell r="AA15">
            <v>0</v>
          </cell>
          <cell r="AD15">
            <v>0</v>
          </cell>
          <cell r="AE15">
            <v>0</v>
          </cell>
          <cell r="AH15">
            <v>0</v>
          </cell>
          <cell r="AI15">
            <v>0</v>
          </cell>
          <cell r="AL15">
            <v>0</v>
          </cell>
          <cell r="AM15">
            <v>0</v>
          </cell>
          <cell r="AP15">
            <v>0</v>
          </cell>
          <cell r="AQ15">
            <v>0</v>
          </cell>
          <cell r="AT15">
            <v>0</v>
          </cell>
          <cell r="AU15">
            <v>0</v>
          </cell>
          <cell r="AX15">
            <v>0</v>
          </cell>
          <cell r="AY15">
            <v>0</v>
          </cell>
          <cell r="BB15">
            <v>0</v>
          </cell>
          <cell r="BC15">
            <v>0</v>
          </cell>
          <cell r="BF15">
            <v>0</v>
          </cell>
          <cell r="BG15">
            <v>0</v>
          </cell>
          <cell r="BJ15">
            <v>0</v>
          </cell>
          <cell r="BK15">
            <v>0</v>
          </cell>
        </row>
      </sheetData>
      <sheetData sheetId="7">
        <row r="15">
          <cell r="B15">
            <v>0</v>
          </cell>
          <cell r="C15">
            <v>0</v>
          </cell>
          <cell r="F15">
            <v>0</v>
          </cell>
          <cell r="G15">
            <v>0</v>
          </cell>
          <cell r="J15">
            <v>0</v>
          </cell>
          <cell r="K15">
            <v>0</v>
          </cell>
          <cell r="N15">
            <v>0</v>
          </cell>
          <cell r="O15">
            <v>0</v>
          </cell>
          <cell r="R15">
            <v>0</v>
          </cell>
          <cell r="S15">
            <v>0</v>
          </cell>
          <cell r="V15">
            <v>0</v>
          </cell>
          <cell r="W15">
            <v>0</v>
          </cell>
          <cell r="Z15">
            <v>0</v>
          </cell>
          <cell r="AA15">
            <v>0</v>
          </cell>
          <cell r="AD15">
            <v>0</v>
          </cell>
          <cell r="AE15">
            <v>0</v>
          </cell>
          <cell r="AH15">
            <v>0</v>
          </cell>
          <cell r="AI15">
            <v>0</v>
          </cell>
          <cell r="AL15">
            <v>0</v>
          </cell>
          <cell r="AM15">
            <v>0</v>
          </cell>
          <cell r="AP15">
            <v>0</v>
          </cell>
          <cell r="AQ15">
            <v>0</v>
          </cell>
          <cell r="AT15">
            <v>0</v>
          </cell>
          <cell r="AU15">
            <v>0</v>
          </cell>
          <cell r="AX15">
            <v>0</v>
          </cell>
          <cell r="AY15">
            <v>0</v>
          </cell>
          <cell r="BB15">
            <v>0</v>
          </cell>
          <cell r="BC15">
            <v>0</v>
          </cell>
          <cell r="BF15">
            <v>0</v>
          </cell>
          <cell r="BG15">
            <v>0</v>
          </cell>
          <cell r="BJ15">
            <v>0</v>
          </cell>
          <cell r="BK15">
            <v>0</v>
          </cell>
        </row>
      </sheetData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9"/>
  <sheetViews>
    <sheetView tabSelected="1" topLeftCell="A25" zoomScaleNormal="100" workbookViewId="0">
      <selection activeCell="A25" sqref="A25"/>
    </sheetView>
  </sheetViews>
  <sheetFormatPr defaultRowHeight="15" x14ac:dyDescent="0.25"/>
  <cols>
    <col min="1" max="1" width="30" customWidth="1"/>
    <col min="2" max="2" width="23.5703125" bestFit="1" customWidth="1"/>
    <col min="3" max="3" width="18.7109375" customWidth="1"/>
    <col min="4" max="4" width="19.7109375" customWidth="1"/>
    <col min="5" max="5" width="21.42578125" customWidth="1"/>
    <col min="6" max="6" width="19" customWidth="1"/>
    <col min="7" max="7" width="18.42578125" bestFit="1" customWidth="1"/>
    <col min="8" max="9" width="19.140625" bestFit="1" customWidth="1"/>
    <col min="10" max="10" width="14.7109375" style="3" customWidth="1"/>
    <col min="13" max="13" width="30" customWidth="1"/>
    <col min="14" max="14" width="23.5703125" bestFit="1" customWidth="1"/>
    <col min="15" max="15" width="18.5703125" customWidth="1"/>
    <col min="16" max="16" width="18.7109375" customWidth="1"/>
    <col min="17" max="17" width="21.42578125" customWidth="1"/>
    <col min="18" max="18" width="19" customWidth="1"/>
    <col min="19" max="19" width="18.42578125" bestFit="1" customWidth="1"/>
    <col min="20" max="21" width="19.140625" bestFit="1" customWidth="1"/>
    <col min="22" max="22" width="14.7109375" customWidth="1"/>
  </cols>
  <sheetData>
    <row r="1" spans="1:22" ht="20.25" hidden="1" customHeight="1" x14ac:dyDescent="0.25">
      <c r="A1" s="1" t="s">
        <v>0</v>
      </c>
      <c r="G1" s="2"/>
      <c r="M1" s="1" t="s">
        <v>0</v>
      </c>
      <c r="V1" s="3"/>
    </row>
    <row r="2" spans="1:22" ht="20.25" hidden="1" customHeight="1" x14ac:dyDescent="0.25">
      <c r="A2" s="1" t="s">
        <v>1</v>
      </c>
      <c r="M2" s="1" t="s">
        <v>1</v>
      </c>
      <c r="V2" s="3"/>
    </row>
    <row r="3" spans="1:22" ht="20.25" hidden="1" customHeight="1" x14ac:dyDescent="0.25">
      <c r="A3" s="4" t="s">
        <v>2</v>
      </c>
      <c r="M3" s="4" t="s">
        <v>2</v>
      </c>
      <c r="V3" s="3"/>
    </row>
    <row r="4" spans="1:22" ht="33.75" hidden="1" customHeight="1" thickBot="1" x14ac:dyDescent="0.3">
      <c r="A4" s="1"/>
      <c r="M4" s="1"/>
      <c r="V4" s="3"/>
    </row>
    <row r="5" spans="1:22" ht="24.75" hidden="1" customHeight="1" x14ac:dyDescent="0.25">
      <c r="A5" s="100" t="s">
        <v>3</v>
      </c>
      <c r="B5" s="95" t="s">
        <v>4</v>
      </c>
      <c r="C5" s="93"/>
      <c r="D5" s="43"/>
      <c r="E5" s="93"/>
      <c r="F5" s="97" t="s">
        <v>5</v>
      </c>
      <c r="G5" s="97"/>
      <c r="H5" s="97"/>
      <c r="I5" s="97" t="s">
        <v>6</v>
      </c>
      <c r="J5" s="98" t="s">
        <v>7</v>
      </c>
      <c r="M5" s="100" t="s">
        <v>3</v>
      </c>
      <c r="N5" s="95" t="s">
        <v>4</v>
      </c>
      <c r="O5" s="93"/>
      <c r="P5" s="43"/>
      <c r="Q5" s="93"/>
      <c r="R5" s="97" t="s">
        <v>8</v>
      </c>
      <c r="S5" s="97"/>
      <c r="T5" s="97"/>
      <c r="U5" s="97" t="s">
        <v>6</v>
      </c>
      <c r="V5" s="98" t="s">
        <v>7</v>
      </c>
    </row>
    <row r="6" spans="1:22" ht="24.75" hidden="1" customHeight="1" x14ac:dyDescent="0.25">
      <c r="A6" s="101"/>
      <c r="B6" s="96"/>
      <c r="C6" s="102"/>
      <c r="D6" s="44"/>
      <c r="E6" s="102"/>
      <c r="F6" s="5" t="s">
        <v>9</v>
      </c>
      <c r="G6" s="5" t="s">
        <v>10</v>
      </c>
      <c r="H6" s="5" t="s">
        <v>11</v>
      </c>
      <c r="I6" s="96"/>
      <c r="J6" s="99"/>
      <c r="M6" s="101"/>
      <c r="N6" s="96"/>
      <c r="O6" s="94"/>
      <c r="P6" s="44"/>
      <c r="Q6" s="94"/>
      <c r="R6" s="5" t="s">
        <v>9</v>
      </c>
      <c r="S6" s="5" t="s">
        <v>12</v>
      </c>
      <c r="T6" s="5" t="s">
        <v>11</v>
      </c>
      <c r="U6" s="96"/>
      <c r="V6" s="99"/>
    </row>
    <row r="7" spans="1:22" ht="26.25" hidden="1" customHeight="1" x14ac:dyDescent="0.25">
      <c r="A7" s="6" t="s">
        <v>13</v>
      </c>
      <c r="B7" s="7">
        <v>58173851326</v>
      </c>
      <c r="C7" s="8"/>
      <c r="D7" s="45"/>
      <c r="E7" s="9"/>
      <c r="F7" s="10">
        <v>14338615400</v>
      </c>
      <c r="G7" s="11">
        <v>3973213.03</v>
      </c>
      <c r="H7" s="11">
        <f>F7+G7</f>
        <v>14342588613.030001</v>
      </c>
      <c r="I7" s="11">
        <f>B7-H7</f>
        <v>43831262712.970001</v>
      </c>
      <c r="J7" s="12">
        <f>H7/B7</f>
        <v>0.24654700154981452</v>
      </c>
      <c r="M7" s="6" t="s">
        <v>13</v>
      </c>
      <c r="N7" s="7">
        <v>58173851326</v>
      </c>
      <c r="O7" s="8"/>
      <c r="P7" s="45"/>
      <c r="Q7" s="9"/>
      <c r="R7" s="11">
        <v>14338615400</v>
      </c>
      <c r="S7" s="11">
        <v>3973213.03</v>
      </c>
      <c r="T7" s="11">
        <f>R7+S7</f>
        <v>14342588613.030001</v>
      </c>
      <c r="U7" s="11">
        <f>N7-T7</f>
        <v>43831262712.970001</v>
      </c>
      <c r="V7" s="12">
        <f>T7/N7</f>
        <v>0.24654700154981452</v>
      </c>
    </row>
    <row r="8" spans="1:22" ht="17.25" hidden="1" x14ac:dyDescent="0.25">
      <c r="A8" s="13"/>
      <c r="B8" s="14"/>
      <c r="C8" s="15"/>
      <c r="D8" s="46"/>
      <c r="E8" s="16"/>
      <c r="F8" s="17"/>
      <c r="G8" s="18"/>
      <c r="H8" s="18"/>
      <c r="I8" s="18"/>
      <c r="J8" s="19"/>
      <c r="M8" s="13"/>
      <c r="N8" s="14"/>
      <c r="O8" s="15"/>
      <c r="P8" s="46"/>
      <c r="Q8" s="16"/>
      <c r="R8" s="18"/>
      <c r="S8" s="18"/>
      <c r="T8" s="18"/>
      <c r="U8" s="18"/>
      <c r="V8" s="19"/>
    </row>
    <row r="9" spans="1:22" ht="24.75" hidden="1" customHeight="1" x14ac:dyDescent="0.25">
      <c r="A9" s="6" t="s">
        <v>14</v>
      </c>
      <c r="B9" s="14"/>
      <c r="C9" s="15"/>
      <c r="D9" s="46"/>
      <c r="E9" s="16"/>
      <c r="F9" s="17"/>
      <c r="G9" s="18"/>
      <c r="H9" s="18"/>
      <c r="I9" s="18"/>
      <c r="J9" s="19"/>
      <c r="M9" s="6" t="s">
        <v>14</v>
      </c>
      <c r="N9" s="14"/>
      <c r="O9" s="15"/>
      <c r="P9" s="46"/>
      <c r="Q9" s="16"/>
      <c r="R9" s="18"/>
      <c r="S9" s="18"/>
      <c r="T9" s="18"/>
      <c r="U9" s="18"/>
      <c r="V9" s="19"/>
    </row>
    <row r="10" spans="1:22" ht="24.75" hidden="1" customHeight="1" x14ac:dyDescent="0.25">
      <c r="A10" s="20" t="s">
        <v>15</v>
      </c>
      <c r="B10" s="14">
        <v>218547000</v>
      </c>
      <c r="C10" s="15"/>
      <c r="D10" s="46"/>
      <c r="E10" s="16"/>
      <c r="F10" s="17">
        <v>16374150.52</v>
      </c>
      <c r="G10" s="18">
        <v>49688289.109999999</v>
      </c>
      <c r="H10" s="18">
        <f t="shared" ref="H10:H16" si="0">F10+G10</f>
        <v>66062439.629999995</v>
      </c>
      <c r="I10" s="18">
        <f t="shared" ref="I10:I16" si="1">B10-H10</f>
        <v>152484560.37</v>
      </c>
      <c r="J10" s="19">
        <f t="shared" ref="J10:J19" si="2">H10/B10</f>
        <v>0.30228024008565663</v>
      </c>
      <c r="M10" s="20" t="s">
        <v>15</v>
      </c>
      <c r="N10" s="14">
        <v>218547000</v>
      </c>
      <c r="O10" s="15"/>
      <c r="P10" s="46"/>
      <c r="Q10" s="16"/>
      <c r="R10" s="18">
        <v>16374150.52</v>
      </c>
      <c r="S10" s="18">
        <v>130563299.52999999</v>
      </c>
      <c r="T10" s="18">
        <f t="shared" ref="T10:T16" si="3">R10+S10</f>
        <v>146937450.04999998</v>
      </c>
      <c r="U10" s="18">
        <f t="shared" ref="U10:U16" si="4">N10-T10</f>
        <v>71609549.950000018</v>
      </c>
      <c r="V10" s="19">
        <f t="shared" ref="V10:V17" si="5">T10/N10</f>
        <v>0.67233798702338621</v>
      </c>
    </row>
    <row r="11" spans="1:22" ht="24.75" hidden="1" customHeight="1" x14ac:dyDescent="0.25">
      <c r="A11" s="20" t="s">
        <v>16</v>
      </c>
      <c r="B11" s="14">
        <v>2062150938.8000002</v>
      </c>
      <c r="C11" s="15"/>
      <c r="D11" s="46"/>
      <c r="E11" s="16"/>
      <c r="F11" s="17"/>
      <c r="G11" s="18">
        <v>37340353.43</v>
      </c>
      <c r="H11" s="18">
        <f t="shared" si="0"/>
        <v>37340353.43</v>
      </c>
      <c r="I11" s="18">
        <f t="shared" si="1"/>
        <v>2024810585.3700001</v>
      </c>
      <c r="J11" s="19">
        <f t="shared" si="2"/>
        <v>1.8107478326358093E-2</v>
      </c>
      <c r="M11" s="20"/>
      <c r="N11" s="14">
        <v>2062150938.8000002</v>
      </c>
      <c r="O11" s="15"/>
      <c r="P11" s="46"/>
      <c r="Q11" s="16"/>
      <c r="R11" s="18"/>
      <c r="S11" s="18">
        <v>1016706717.5999999</v>
      </c>
      <c r="T11" s="18">
        <f t="shared" si="3"/>
        <v>1016706717.5999999</v>
      </c>
      <c r="U11" s="18">
        <f t="shared" si="4"/>
        <v>1045444221.2000003</v>
      </c>
      <c r="V11" s="19">
        <f t="shared" si="5"/>
        <v>0.49303215320971527</v>
      </c>
    </row>
    <row r="12" spans="1:22" ht="24.75" hidden="1" customHeight="1" x14ac:dyDescent="0.25">
      <c r="A12" s="20" t="s">
        <v>17</v>
      </c>
      <c r="B12" s="18">
        <v>2094109758</v>
      </c>
      <c r="C12" s="21"/>
      <c r="D12" s="47"/>
      <c r="E12" s="22"/>
      <c r="F12" s="17">
        <v>165742307.28</v>
      </c>
      <c r="G12" s="18">
        <v>1075743181.05</v>
      </c>
      <c r="H12" s="18">
        <f t="shared" si="0"/>
        <v>1241485488.3299999</v>
      </c>
      <c r="I12" s="18">
        <f t="shared" si="1"/>
        <v>852624269.67000008</v>
      </c>
      <c r="J12" s="19">
        <f t="shared" si="2"/>
        <v>0.59284642726448722</v>
      </c>
      <c r="M12" s="20" t="s">
        <v>17</v>
      </c>
      <c r="N12" s="18">
        <v>2094109758</v>
      </c>
      <c r="O12" s="21"/>
      <c r="P12" s="47"/>
      <c r="Q12" s="22"/>
      <c r="R12" s="18">
        <v>165742307.28</v>
      </c>
      <c r="S12" s="18">
        <v>1080805280.3600001</v>
      </c>
      <c r="T12" s="18">
        <f t="shared" si="3"/>
        <v>1246547587.6400001</v>
      </c>
      <c r="U12" s="18">
        <f t="shared" si="4"/>
        <v>847562170.3599999</v>
      </c>
      <c r="V12" s="19">
        <f t="shared" si="5"/>
        <v>0.59526373098539376</v>
      </c>
    </row>
    <row r="13" spans="1:22" ht="24.75" hidden="1" customHeight="1" x14ac:dyDescent="0.25">
      <c r="A13" s="20" t="s">
        <v>18</v>
      </c>
      <c r="B13" s="18">
        <v>40267999.999999993</v>
      </c>
      <c r="C13" s="21"/>
      <c r="D13" s="47"/>
      <c r="E13" s="22"/>
      <c r="F13" s="17">
        <v>1712456.16</v>
      </c>
      <c r="G13" s="18">
        <v>5035050.88</v>
      </c>
      <c r="H13" s="18">
        <f t="shared" si="0"/>
        <v>6747507.04</v>
      </c>
      <c r="I13" s="18">
        <f t="shared" si="1"/>
        <v>33520492.959999993</v>
      </c>
      <c r="J13" s="19">
        <f t="shared" si="2"/>
        <v>0.16756499056322641</v>
      </c>
      <c r="M13" s="20" t="s">
        <v>18</v>
      </c>
      <c r="N13" s="18">
        <v>40267999.999999993</v>
      </c>
      <c r="O13" s="21"/>
      <c r="P13" s="47"/>
      <c r="Q13" s="22"/>
      <c r="R13" s="18">
        <v>1712456.16</v>
      </c>
      <c r="S13" s="18">
        <v>24200860.390000001</v>
      </c>
      <c r="T13" s="18">
        <f t="shared" si="3"/>
        <v>25913316.550000001</v>
      </c>
      <c r="U13" s="18">
        <f t="shared" si="4"/>
        <v>14354683.449999992</v>
      </c>
      <c r="V13" s="19">
        <f t="shared" si="5"/>
        <v>0.64352132089997038</v>
      </c>
    </row>
    <row r="14" spans="1:22" ht="24.75" hidden="1" customHeight="1" x14ac:dyDescent="0.25">
      <c r="A14" s="20" t="s">
        <v>19</v>
      </c>
      <c r="B14" s="18">
        <v>550000000</v>
      </c>
      <c r="C14" s="21"/>
      <c r="D14" s="47"/>
      <c r="E14" s="22"/>
      <c r="F14" s="17">
        <v>794001</v>
      </c>
      <c r="G14" s="18">
        <v>26494654.150000002</v>
      </c>
      <c r="H14" s="18">
        <f t="shared" si="0"/>
        <v>27288655.150000002</v>
      </c>
      <c r="I14" s="18">
        <f t="shared" si="1"/>
        <v>522711344.85000002</v>
      </c>
      <c r="J14" s="19">
        <f t="shared" si="2"/>
        <v>4.9615736636363643E-2</v>
      </c>
      <c r="M14" s="20" t="s">
        <v>19</v>
      </c>
      <c r="N14" s="18">
        <v>550000000</v>
      </c>
      <c r="O14" s="21"/>
      <c r="P14" s="47"/>
      <c r="Q14" s="22"/>
      <c r="R14" s="18">
        <v>794001</v>
      </c>
      <c r="S14" s="18">
        <v>29066100</v>
      </c>
      <c r="T14" s="18">
        <f t="shared" si="3"/>
        <v>29860101</v>
      </c>
      <c r="U14" s="18">
        <f t="shared" si="4"/>
        <v>520139899</v>
      </c>
      <c r="V14" s="19">
        <f t="shared" si="5"/>
        <v>5.4291092727272727E-2</v>
      </c>
    </row>
    <row r="15" spans="1:22" ht="24.75" hidden="1" customHeight="1" x14ac:dyDescent="0.25">
      <c r="A15" s="20" t="s">
        <v>20</v>
      </c>
      <c r="B15" s="18">
        <v>216297999.99999997</v>
      </c>
      <c r="C15" s="21"/>
      <c r="D15" s="47"/>
      <c r="E15" s="22"/>
      <c r="F15" s="17">
        <v>30748633.739999998</v>
      </c>
      <c r="G15" s="18">
        <v>27585736.479999997</v>
      </c>
      <c r="H15" s="18">
        <f t="shared" si="0"/>
        <v>58334370.219999999</v>
      </c>
      <c r="I15" s="18">
        <f t="shared" si="1"/>
        <v>157963629.77999997</v>
      </c>
      <c r="J15" s="19">
        <f t="shared" si="2"/>
        <v>0.26969445034165829</v>
      </c>
      <c r="M15" s="20" t="s">
        <v>20</v>
      </c>
      <c r="N15" s="18">
        <v>216297999.99999997</v>
      </c>
      <c r="O15" s="21"/>
      <c r="P15" s="47"/>
      <c r="Q15" s="22"/>
      <c r="R15" s="18">
        <v>30748633.739999998</v>
      </c>
      <c r="S15" s="18">
        <v>97297827.86999999</v>
      </c>
      <c r="T15" s="18">
        <f t="shared" si="3"/>
        <v>128046461.60999998</v>
      </c>
      <c r="U15" s="18">
        <f t="shared" si="4"/>
        <v>88251538.389999986</v>
      </c>
      <c r="V15" s="19">
        <f t="shared" si="5"/>
        <v>0.59199096436397936</v>
      </c>
    </row>
    <row r="16" spans="1:22" ht="24.75" hidden="1" customHeight="1" x14ac:dyDescent="0.25">
      <c r="A16" s="20" t="s">
        <v>21</v>
      </c>
      <c r="B16" s="18">
        <v>321604000</v>
      </c>
      <c r="C16" s="21"/>
      <c r="D16" s="47"/>
      <c r="E16" s="22"/>
      <c r="F16" s="17">
        <v>27753534.780000001</v>
      </c>
      <c r="G16" s="18">
        <v>168956152.20000002</v>
      </c>
      <c r="H16" s="18">
        <f t="shared" si="0"/>
        <v>196709686.98000002</v>
      </c>
      <c r="I16" s="18">
        <f t="shared" si="1"/>
        <v>124894313.01999998</v>
      </c>
      <c r="J16" s="19">
        <f t="shared" si="2"/>
        <v>0.6116518668300146</v>
      </c>
      <c r="M16" s="20" t="s">
        <v>21</v>
      </c>
      <c r="N16" s="18">
        <v>321604000</v>
      </c>
      <c r="O16" s="21"/>
      <c r="P16" s="47"/>
      <c r="Q16" s="22"/>
      <c r="R16" s="18">
        <v>27753534.780000001</v>
      </c>
      <c r="S16" s="18">
        <v>252656919.45999998</v>
      </c>
      <c r="T16" s="18">
        <f t="shared" si="3"/>
        <v>280410454.24000001</v>
      </c>
      <c r="U16" s="18">
        <f t="shared" si="4"/>
        <v>41193545.75999999</v>
      </c>
      <c r="V16" s="19">
        <f t="shared" si="5"/>
        <v>0.87191220954963244</v>
      </c>
    </row>
    <row r="17" spans="1:22" ht="24" hidden="1" customHeight="1" x14ac:dyDescent="0.25">
      <c r="A17" s="23" t="s">
        <v>22</v>
      </c>
      <c r="B17" s="24">
        <f>SUM(B10:B16)</f>
        <v>5502977696.8000002</v>
      </c>
      <c r="C17" s="25"/>
      <c r="D17" s="48"/>
      <c r="E17" s="26"/>
      <c r="F17" s="27">
        <f t="shared" ref="F17:G17" si="6">SUM(F10:F16)</f>
        <v>243125083.48000002</v>
      </c>
      <c r="G17" s="24">
        <f t="shared" si="6"/>
        <v>1390843417.3000002</v>
      </c>
      <c r="H17" s="24">
        <f>SUM(H10:H16)</f>
        <v>1633968500.78</v>
      </c>
      <c r="I17" s="24">
        <f>SUM(I10:I16)</f>
        <v>3869009196.02</v>
      </c>
      <c r="J17" s="12">
        <f t="shared" si="2"/>
        <v>0.29692442724784401</v>
      </c>
      <c r="M17" s="23" t="s">
        <v>22</v>
      </c>
      <c r="N17" s="24">
        <f>SUM(N10:N16)</f>
        <v>5502977696.8000002</v>
      </c>
      <c r="O17" s="25"/>
      <c r="P17" s="48"/>
      <c r="Q17" s="26"/>
      <c r="R17" s="24">
        <f t="shared" ref="R17:S17" si="7">SUM(R10:R16)</f>
        <v>243125083.48000002</v>
      </c>
      <c r="S17" s="24">
        <f t="shared" si="7"/>
        <v>2631297005.2099996</v>
      </c>
      <c r="T17" s="24">
        <f>SUM(T10:T16)</f>
        <v>2874422088.6900005</v>
      </c>
      <c r="U17" s="24">
        <f>SUM(U10:U16)</f>
        <v>2628555608.1099997</v>
      </c>
      <c r="V17" s="12">
        <f t="shared" si="5"/>
        <v>0.52233940369438292</v>
      </c>
    </row>
    <row r="18" spans="1:22" ht="24" hidden="1" customHeight="1" x14ac:dyDescent="0.25">
      <c r="A18" s="23"/>
      <c r="B18" s="24"/>
      <c r="C18" s="25"/>
      <c r="D18" s="48"/>
      <c r="E18" s="26"/>
      <c r="F18" s="27"/>
      <c r="G18" s="24"/>
      <c r="H18" s="24"/>
      <c r="I18" s="24"/>
      <c r="J18" s="28"/>
      <c r="M18" s="23"/>
      <c r="N18" s="24"/>
      <c r="O18" s="25"/>
      <c r="P18" s="48"/>
      <c r="Q18" s="26"/>
      <c r="R18" s="24"/>
      <c r="S18" s="24"/>
      <c r="T18" s="24"/>
      <c r="U18" s="24"/>
      <c r="V18" s="28"/>
    </row>
    <row r="19" spans="1:22" ht="24" hidden="1" customHeight="1" x14ac:dyDescent="0.25">
      <c r="A19" s="6" t="s">
        <v>23</v>
      </c>
      <c r="B19" s="24">
        <v>80000000</v>
      </c>
      <c r="C19" s="25"/>
      <c r="D19" s="48"/>
      <c r="E19" s="26"/>
      <c r="F19" s="27">
        <v>506470</v>
      </c>
      <c r="G19" s="24">
        <v>328665.3</v>
      </c>
      <c r="H19" s="11">
        <f>F19+G19</f>
        <v>835135.3</v>
      </c>
      <c r="I19" s="11">
        <f>B19-H19</f>
        <v>79164864.700000003</v>
      </c>
      <c r="J19" s="12">
        <f t="shared" si="2"/>
        <v>1.043919125E-2</v>
      </c>
      <c r="M19" s="6" t="s">
        <v>23</v>
      </c>
      <c r="N19" s="24">
        <v>80000000</v>
      </c>
      <c r="O19" s="25"/>
      <c r="P19" s="48"/>
      <c r="Q19" s="26"/>
      <c r="R19" s="24">
        <v>506470</v>
      </c>
      <c r="S19" s="24">
        <v>19000000</v>
      </c>
      <c r="T19" s="11">
        <f>R19+S19</f>
        <v>19506470</v>
      </c>
      <c r="U19" s="11">
        <f>N19-T19</f>
        <v>60493530</v>
      </c>
      <c r="V19" s="12">
        <f>T19/N19</f>
        <v>0.243830875</v>
      </c>
    </row>
    <row r="20" spans="1:22" ht="17.25" hidden="1" x14ac:dyDescent="0.25">
      <c r="A20" s="29"/>
      <c r="B20" s="18"/>
      <c r="C20" s="30"/>
      <c r="D20" s="49"/>
      <c r="E20" s="31"/>
      <c r="F20" s="32"/>
      <c r="G20" s="33"/>
      <c r="H20" s="33"/>
      <c r="I20" s="33"/>
      <c r="J20" s="34"/>
      <c r="M20" s="29"/>
      <c r="N20" s="33"/>
      <c r="O20" s="30"/>
      <c r="P20" s="49"/>
      <c r="Q20" s="31"/>
      <c r="R20" s="33"/>
      <c r="S20" s="33"/>
      <c r="T20" s="33"/>
      <c r="U20" s="33"/>
      <c r="V20" s="34"/>
    </row>
    <row r="21" spans="1:22" ht="36" hidden="1" customHeight="1" thickBot="1" x14ac:dyDescent="0.3">
      <c r="A21" s="35" t="s">
        <v>24</v>
      </c>
      <c r="B21" s="36">
        <f>B17+B7+B19</f>
        <v>63756829022.800003</v>
      </c>
      <c r="C21" s="37"/>
      <c r="D21" s="37"/>
      <c r="E21" s="37"/>
      <c r="F21" s="38">
        <f>F17+F7+F19</f>
        <v>14582246953.48</v>
      </c>
      <c r="G21" s="38">
        <f>G17+G7+G19</f>
        <v>1395145295.6300001</v>
      </c>
      <c r="H21" s="38">
        <f>H17+H7+H19</f>
        <v>15977392249.110001</v>
      </c>
      <c r="I21" s="38">
        <f>I17+I7+I19</f>
        <v>47779436773.689995</v>
      </c>
      <c r="J21" s="39">
        <f>H21/B21</f>
        <v>0.25059891613173463</v>
      </c>
      <c r="M21" s="35" t="s">
        <v>24</v>
      </c>
      <c r="N21" s="36">
        <f>N17+N7+N19</f>
        <v>63756829022.800003</v>
      </c>
      <c r="O21" s="38"/>
      <c r="P21" s="37"/>
      <c r="Q21" s="38"/>
      <c r="R21" s="38">
        <f>R17+R7+R19</f>
        <v>14582246953.48</v>
      </c>
      <c r="S21" s="38">
        <f>S17+S7+S19</f>
        <v>2654270218.2399998</v>
      </c>
      <c r="T21" s="38">
        <f>T17+T7+T19</f>
        <v>17236517171.720001</v>
      </c>
      <c r="U21" s="38">
        <f>U17+U7+U19</f>
        <v>46520311851.080002</v>
      </c>
      <c r="V21" s="39">
        <f>T21/N21</f>
        <v>0.27034777977361563</v>
      </c>
    </row>
    <row r="22" spans="1:22" hidden="1" x14ac:dyDescent="0.25"/>
    <row r="23" spans="1:22" hidden="1" x14ac:dyDescent="0.25"/>
    <row r="24" spans="1:22" ht="19.5" hidden="1" customHeight="1" x14ac:dyDescent="0.25"/>
    <row r="25" spans="1:22" ht="19.5" customHeight="1" x14ac:dyDescent="0.25">
      <c r="A25" s="1" t="s">
        <v>0</v>
      </c>
      <c r="M25" s="1" t="s">
        <v>0</v>
      </c>
      <c r="V25" s="3"/>
    </row>
    <row r="26" spans="1:22" ht="19.5" customHeight="1" x14ac:dyDescent="0.25">
      <c r="A26" s="1" t="s">
        <v>1</v>
      </c>
      <c r="M26" s="1" t="s">
        <v>1</v>
      </c>
      <c r="V26" s="3"/>
    </row>
    <row r="27" spans="1:22" ht="19.5" customHeight="1" x14ac:dyDescent="0.25">
      <c r="A27" s="1" t="s">
        <v>30</v>
      </c>
      <c r="F27" s="42"/>
      <c r="H27" s="41"/>
      <c r="M27" s="1" t="s">
        <v>30</v>
      </c>
      <c r="V27" s="3"/>
    </row>
    <row r="28" spans="1:22" ht="24.75" customHeight="1" thickBot="1" x14ac:dyDescent="0.3">
      <c r="A28" s="1"/>
      <c r="M28" s="1"/>
      <c r="V28" s="3"/>
    </row>
    <row r="29" spans="1:22" ht="28.5" customHeight="1" x14ac:dyDescent="0.25">
      <c r="A29" s="100" t="s">
        <v>3</v>
      </c>
      <c r="B29" s="95" t="s">
        <v>25</v>
      </c>
      <c r="C29" s="93" t="s">
        <v>26</v>
      </c>
      <c r="D29" s="93" t="s">
        <v>31</v>
      </c>
      <c r="E29" s="93" t="s">
        <v>27</v>
      </c>
      <c r="F29" s="97" t="s">
        <v>5</v>
      </c>
      <c r="G29" s="97"/>
      <c r="H29" s="97"/>
      <c r="I29" s="97" t="s">
        <v>6</v>
      </c>
      <c r="J29" s="98" t="s">
        <v>7</v>
      </c>
      <c r="M29" s="100" t="s">
        <v>3</v>
      </c>
      <c r="N29" s="95" t="s">
        <v>25</v>
      </c>
      <c r="O29" s="93" t="s">
        <v>26</v>
      </c>
      <c r="P29" s="93" t="s">
        <v>31</v>
      </c>
      <c r="Q29" s="93" t="s">
        <v>27</v>
      </c>
      <c r="R29" s="97" t="s">
        <v>8</v>
      </c>
      <c r="S29" s="97"/>
      <c r="T29" s="97"/>
      <c r="U29" s="97" t="s">
        <v>6</v>
      </c>
      <c r="V29" s="98" t="s">
        <v>7</v>
      </c>
    </row>
    <row r="30" spans="1:22" ht="30.75" customHeight="1" x14ac:dyDescent="0.25">
      <c r="A30" s="101"/>
      <c r="B30" s="96"/>
      <c r="C30" s="94"/>
      <c r="D30" s="94"/>
      <c r="E30" s="94"/>
      <c r="F30" s="5" t="s">
        <v>9</v>
      </c>
      <c r="G30" s="5" t="s">
        <v>10</v>
      </c>
      <c r="H30" s="5" t="s">
        <v>11</v>
      </c>
      <c r="I30" s="96"/>
      <c r="J30" s="99"/>
      <c r="M30" s="101"/>
      <c r="N30" s="96"/>
      <c r="O30" s="94"/>
      <c r="P30" s="94"/>
      <c r="Q30" s="94"/>
      <c r="R30" s="5" t="s">
        <v>9</v>
      </c>
      <c r="S30" s="5" t="s">
        <v>12</v>
      </c>
      <c r="T30" s="5" t="s">
        <v>11</v>
      </c>
      <c r="U30" s="96"/>
      <c r="V30" s="99"/>
    </row>
    <row r="31" spans="1:22" ht="26.25" customHeight="1" x14ac:dyDescent="0.25">
      <c r="A31" s="6" t="s">
        <v>13</v>
      </c>
      <c r="B31" s="7">
        <v>57574922000</v>
      </c>
      <c r="C31" s="7"/>
      <c r="D31" s="7"/>
      <c r="E31" s="7">
        <f>B31+C31</f>
        <v>57574922000</v>
      </c>
      <c r="F31" s="11">
        <v>20120672700</v>
      </c>
      <c r="G31" s="11">
        <v>3973213.03</v>
      </c>
      <c r="H31" s="11">
        <f>F31+G31</f>
        <v>20124645913.029999</v>
      </c>
      <c r="I31" s="11">
        <f>E31-H31</f>
        <v>37450276086.970001</v>
      </c>
      <c r="J31" s="12">
        <f>H31/B31</f>
        <v>0.349538396474597</v>
      </c>
      <c r="M31" s="6" t="s">
        <v>13</v>
      </c>
      <c r="N31" s="7">
        <v>57574922000</v>
      </c>
      <c r="O31" s="7"/>
      <c r="P31" s="7"/>
      <c r="Q31" s="7">
        <f>N31+O31</f>
        <v>57574922000</v>
      </c>
      <c r="R31" s="11">
        <v>20296076122.529999</v>
      </c>
      <c r="S31" s="11">
        <v>8717122.5299999993</v>
      </c>
      <c r="T31" s="11">
        <f>R31+S31</f>
        <v>20304793245.059998</v>
      </c>
      <c r="U31" s="11">
        <f>N31-T31</f>
        <v>37270128754.940002</v>
      </c>
      <c r="V31" s="12">
        <f>T31/N31</f>
        <v>0.35266731659766726</v>
      </c>
    </row>
    <row r="32" spans="1:22" ht="24" customHeight="1" x14ac:dyDescent="0.25">
      <c r="A32" s="13"/>
      <c r="B32" s="14"/>
      <c r="C32" s="14"/>
      <c r="D32" s="14"/>
      <c r="E32" s="14"/>
      <c r="F32" s="18"/>
      <c r="G32" s="18"/>
      <c r="H32" s="18"/>
      <c r="I32" s="18"/>
      <c r="J32" s="19"/>
      <c r="M32" s="13"/>
      <c r="N32" s="14"/>
      <c r="O32" s="14"/>
      <c r="P32" s="14"/>
      <c r="Q32" s="14"/>
      <c r="R32" s="18"/>
      <c r="S32" s="18"/>
      <c r="T32" s="18"/>
      <c r="U32" s="18"/>
      <c r="V32" s="19"/>
    </row>
    <row r="33" spans="1:22" ht="26.25" customHeight="1" x14ac:dyDescent="0.25">
      <c r="A33" s="6" t="s">
        <v>14</v>
      </c>
      <c r="B33" s="14"/>
      <c r="C33" s="14"/>
      <c r="D33" s="14"/>
      <c r="E33" s="14"/>
      <c r="F33" s="18"/>
      <c r="G33" s="18"/>
      <c r="H33" s="18"/>
      <c r="I33" s="18"/>
      <c r="J33" s="19"/>
      <c r="M33" s="6" t="s">
        <v>14</v>
      </c>
      <c r="N33" s="14"/>
      <c r="O33" s="14"/>
      <c r="P33" s="14"/>
      <c r="Q33" s="14"/>
      <c r="R33" s="18"/>
      <c r="S33" s="18"/>
      <c r="T33" s="18"/>
      <c r="U33" s="18"/>
      <c r="V33" s="19"/>
    </row>
    <row r="34" spans="1:22" ht="24.75" customHeight="1" x14ac:dyDescent="0.25">
      <c r="A34" s="40" t="s">
        <v>15</v>
      </c>
      <c r="B34" s="14">
        <v>218547000</v>
      </c>
      <c r="C34" s="14"/>
      <c r="D34" s="14"/>
      <c r="E34" s="14">
        <f>B34+C34</f>
        <v>218547000</v>
      </c>
      <c r="F34" s="18">
        <v>19037712.079999998</v>
      </c>
      <c r="G34" s="18">
        <v>59022894.020000003</v>
      </c>
      <c r="H34" s="18">
        <f t="shared" ref="H34:H40" si="8">F34+G34</f>
        <v>78060606.099999994</v>
      </c>
      <c r="I34" s="18">
        <f>E34-H34</f>
        <v>140486393.90000001</v>
      </c>
      <c r="J34" s="19">
        <f>+H34/E34</f>
        <v>0.35717994802033426</v>
      </c>
      <c r="M34" s="40" t="s">
        <v>15</v>
      </c>
      <c r="N34" s="14">
        <v>218547000</v>
      </c>
      <c r="O34" s="14"/>
      <c r="P34" s="14"/>
      <c r="Q34" s="14">
        <f>N34+O34</f>
        <v>218547000</v>
      </c>
      <c r="R34" s="18">
        <v>19037712.079999998</v>
      </c>
      <c r="S34" s="18">
        <v>134150319.52999999</v>
      </c>
      <c r="T34" s="18">
        <f t="shared" ref="T34:T40" si="9">R34+S34</f>
        <v>153188031.60999998</v>
      </c>
      <c r="U34" s="18">
        <f>Q34-T34</f>
        <v>65358968.390000015</v>
      </c>
      <c r="V34" s="19">
        <f t="shared" ref="V34:V41" si="10">T34/N34</f>
        <v>0.70093861553807646</v>
      </c>
    </row>
    <row r="35" spans="1:22" ht="24.75" customHeight="1" x14ac:dyDescent="0.25">
      <c r="A35" s="40" t="s">
        <v>28</v>
      </c>
      <c r="B35" s="14">
        <v>3351376000</v>
      </c>
      <c r="C35" s="14">
        <v>-596461000</v>
      </c>
      <c r="D35" s="14">
        <v>-749986194</v>
      </c>
      <c r="E35" s="14">
        <f>SUM(B35:D35)</f>
        <v>2004928806</v>
      </c>
      <c r="F35" s="18">
        <v>1051010.25</v>
      </c>
      <c r="G35" s="18">
        <v>230031428.41000003</v>
      </c>
      <c r="H35" s="18">
        <f t="shared" si="8"/>
        <v>231082438.66000003</v>
      </c>
      <c r="I35" s="18">
        <f t="shared" ref="I35:I40" si="11">E35-H35</f>
        <v>1773846367.3399999</v>
      </c>
      <c r="J35" s="19">
        <f>+H35/E35</f>
        <v>0.11525717919182814</v>
      </c>
      <c r="M35" s="40" t="s">
        <v>28</v>
      </c>
      <c r="N35" s="14">
        <v>3351376000</v>
      </c>
      <c r="O35" s="14">
        <v>-596461000</v>
      </c>
      <c r="P35" s="14">
        <v>-749986194</v>
      </c>
      <c r="Q35" s="14">
        <f>SUM(N35:P35)</f>
        <v>2004928806</v>
      </c>
      <c r="R35" s="18">
        <v>1051010.25</v>
      </c>
      <c r="S35" s="18">
        <v>1664220952.6000001</v>
      </c>
      <c r="T35" s="18">
        <f t="shared" si="9"/>
        <v>1665271962.8500001</v>
      </c>
      <c r="U35" s="18">
        <f t="shared" ref="U35:U40" si="12">Q35-T35</f>
        <v>339656843.14999986</v>
      </c>
      <c r="V35" s="19">
        <f>T35/Q35</f>
        <v>0.8305890752162699</v>
      </c>
    </row>
    <row r="36" spans="1:22" ht="24.75" customHeight="1" x14ac:dyDescent="0.25">
      <c r="A36" s="40" t="s">
        <v>17</v>
      </c>
      <c r="B36" s="18">
        <v>261232000</v>
      </c>
      <c r="C36" s="18">
        <v>596461000</v>
      </c>
      <c r="D36" s="18">
        <v>749986194</v>
      </c>
      <c r="E36" s="14">
        <f>SUM(B36:D36)</f>
        <v>1607679194</v>
      </c>
      <c r="F36" s="18">
        <v>165765090.65000001</v>
      </c>
      <c r="G36" s="18">
        <v>1085062449.1900001</v>
      </c>
      <c r="H36" s="18">
        <f t="shared" si="8"/>
        <v>1250827539.8400002</v>
      </c>
      <c r="I36" s="18">
        <f t="shared" si="11"/>
        <v>356851654.15999985</v>
      </c>
      <c r="J36" s="19">
        <f>+H36/E36</f>
        <v>0.77803304571471621</v>
      </c>
      <c r="M36" s="40" t="s">
        <v>17</v>
      </c>
      <c r="N36" s="18">
        <v>261232000</v>
      </c>
      <c r="O36" s="18">
        <v>596461000</v>
      </c>
      <c r="P36" s="18">
        <v>749986194</v>
      </c>
      <c r="Q36" s="14">
        <f>SUM(N36:P36)</f>
        <v>1607679194</v>
      </c>
      <c r="R36" s="18">
        <v>165765090.65000001</v>
      </c>
      <c r="S36" s="18">
        <v>1088054872.04</v>
      </c>
      <c r="T36" s="18">
        <f t="shared" si="9"/>
        <v>1253819962.6900001</v>
      </c>
      <c r="U36" s="18">
        <f t="shared" si="12"/>
        <v>353859231.30999994</v>
      </c>
      <c r="V36" s="19">
        <f>T36/Q36</f>
        <v>0.77989437654562321</v>
      </c>
    </row>
    <row r="37" spans="1:22" ht="24.75" customHeight="1" x14ac:dyDescent="0.25">
      <c r="A37" s="40" t="s">
        <v>18</v>
      </c>
      <c r="B37" s="18">
        <v>40268000</v>
      </c>
      <c r="C37" s="18"/>
      <c r="D37" s="18"/>
      <c r="E37" s="14">
        <f t="shared" ref="E37:E43" si="13">B37+C37</f>
        <v>40268000</v>
      </c>
      <c r="F37" s="18">
        <v>3948706.16</v>
      </c>
      <c r="G37" s="18">
        <v>8971692.2100000009</v>
      </c>
      <c r="H37" s="18">
        <f t="shared" si="8"/>
        <v>12920398.370000001</v>
      </c>
      <c r="I37" s="18">
        <f t="shared" si="11"/>
        <v>27347601.629999999</v>
      </c>
      <c r="J37" s="19">
        <f t="shared" ref="J36:J41" si="14">H37/B37</f>
        <v>0.32086019593722065</v>
      </c>
      <c r="M37" s="40" t="s">
        <v>18</v>
      </c>
      <c r="N37" s="18">
        <v>40268000</v>
      </c>
      <c r="O37" s="18"/>
      <c r="P37" s="18"/>
      <c r="Q37" s="14">
        <f t="shared" ref="Q37:Q40" si="15">N37+O37</f>
        <v>40268000</v>
      </c>
      <c r="R37" s="18">
        <v>3948706.16</v>
      </c>
      <c r="S37" s="18">
        <v>27722020.390000001</v>
      </c>
      <c r="T37" s="18">
        <f t="shared" si="9"/>
        <v>31670726.550000001</v>
      </c>
      <c r="U37" s="18">
        <f t="shared" si="12"/>
        <v>8597273.4499999993</v>
      </c>
      <c r="V37" s="19">
        <f t="shared" si="10"/>
        <v>0.78649862297606044</v>
      </c>
    </row>
    <row r="38" spans="1:22" ht="24.75" customHeight="1" x14ac:dyDescent="0.25">
      <c r="A38" s="40" t="s">
        <v>19</v>
      </c>
      <c r="B38" s="18">
        <v>550000000</v>
      </c>
      <c r="C38" s="18"/>
      <c r="D38" s="18"/>
      <c r="E38" s="14">
        <f t="shared" si="13"/>
        <v>550000000</v>
      </c>
      <c r="F38" s="18">
        <v>21285293.649999999</v>
      </c>
      <c r="G38" s="18">
        <v>33300997.150000002</v>
      </c>
      <c r="H38" s="18">
        <f t="shared" si="8"/>
        <v>54586290.799999997</v>
      </c>
      <c r="I38" s="18">
        <f t="shared" si="11"/>
        <v>495413709.19999999</v>
      </c>
      <c r="J38" s="19">
        <f>H38/B38</f>
        <v>9.9247801454545453E-2</v>
      </c>
      <c r="M38" s="40" t="s">
        <v>19</v>
      </c>
      <c r="N38" s="18">
        <v>550000000</v>
      </c>
      <c r="O38" s="18"/>
      <c r="P38" s="18"/>
      <c r="Q38" s="14">
        <f t="shared" si="15"/>
        <v>550000000</v>
      </c>
      <c r="R38" s="18">
        <v>21285293.649999999</v>
      </c>
      <c r="S38" s="18">
        <v>61246937</v>
      </c>
      <c r="T38" s="18">
        <f t="shared" si="9"/>
        <v>82532230.650000006</v>
      </c>
      <c r="U38" s="18">
        <f t="shared" si="12"/>
        <v>467467769.35000002</v>
      </c>
      <c r="V38" s="19">
        <f t="shared" si="10"/>
        <v>0.15005860118181819</v>
      </c>
    </row>
    <row r="39" spans="1:22" ht="24.75" customHeight="1" x14ac:dyDescent="0.25">
      <c r="A39" s="40" t="s">
        <v>20</v>
      </c>
      <c r="B39" s="18">
        <v>216298000</v>
      </c>
      <c r="C39" s="18"/>
      <c r="D39" s="18"/>
      <c r="E39" s="14">
        <f t="shared" si="13"/>
        <v>216298000</v>
      </c>
      <c r="F39" s="18">
        <v>37475995.170000002</v>
      </c>
      <c r="G39" s="18">
        <v>34792144.210000001</v>
      </c>
      <c r="H39" s="18">
        <f t="shared" si="8"/>
        <v>72268139.379999995</v>
      </c>
      <c r="I39" s="18">
        <f t="shared" si="11"/>
        <v>144029860.62</v>
      </c>
      <c r="J39" s="19">
        <f t="shared" si="14"/>
        <v>0.3341137661004725</v>
      </c>
      <c r="M39" s="40" t="s">
        <v>20</v>
      </c>
      <c r="N39" s="18">
        <v>216298000</v>
      </c>
      <c r="O39" s="18"/>
      <c r="P39" s="18"/>
      <c r="Q39" s="14">
        <f t="shared" si="15"/>
        <v>216298000</v>
      </c>
      <c r="R39" s="18">
        <v>37475995.170000002</v>
      </c>
      <c r="S39" s="18">
        <v>104898931.98999998</v>
      </c>
      <c r="T39" s="18">
        <f t="shared" si="9"/>
        <v>142374927.15999997</v>
      </c>
      <c r="U39" s="18">
        <f t="shared" si="12"/>
        <v>73923072.840000033</v>
      </c>
      <c r="V39" s="19">
        <f t="shared" si="10"/>
        <v>0.65823506070328885</v>
      </c>
    </row>
    <row r="40" spans="1:22" ht="24.75" customHeight="1" x14ac:dyDescent="0.25">
      <c r="A40" s="40" t="s">
        <v>21</v>
      </c>
      <c r="B40" s="18">
        <v>321604000</v>
      </c>
      <c r="C40" s="18"/>
      <c r="D40" s="18"/>
      <c r="E40" s="14">
        <f t="shared" si="13"/>
        <v>321604000</v>
      </c>
      <c r="F40" s="18">
        <v>39754299.090000004</v>
      </c>
      <c r="G40" s="18">
        <f>198830372.58-1165309.15</f>
        <v>197665063.43000001</v>
      </c>
      <c r="H40" s="18">
        <f t="shared" si="8"/>
        <v>237419362.52000001</v>
      </c>
      <c r="I40" s="18">
        <f t="shared" si="11"/>
        <v>84184637.479999989</v>
      </c>
      <c r="J40" s="19">
        <f>H40/B40</f>
        <v>0.73823510441412421</v>
      </c>
      <c r="M40" s="40" t="s">
        <v>21</v>
      </c>
      <c r="N40" s="18">
        <v>321604000</v>
      </c>
      <c r="O40" s="18"/>
      <c r="P40" s="18"/>
      <c r="Q40" s="14">
        <f t="shared" si="15"/>
        <v>321604000</v>
      </c>
      <c r="R40" s="18">
        <v>39754299.090000004</v>
      </c>
      <c r="S40" s="18">
        <v>260920023.17000002</v>
      </c>
      <c r="T40" s="18">
        <f t="shared" si="9"/>
        <v>300674322.25999999</v>
      </c>
      <c r="U40" s="18">
        <f t="shared" si="12"/>
        <v>20929677.74000001</v>
      </c>
      <c r="V40" s="19">
        <f t="shared" si="10"/>
        <v>0.93492096572181937</v>
      </c>
    </row>
    <row r="41" spans="1:22" ht="24" customHeight="1" x14ac:dyDescent="0.25">
      <c r="A41" s="23" t="s">
        <v>22</v>
      </c>
      <c r="B41" s="24">
        <f t="shared" ref="B41:I41" si="16">SUM(B34:B40)</f>
        <v>4959325000</v>
      </c>
      <c r="C41" s="24">
        <f t="shared" si="16"/>
        <v>0</v>
      </c>
      <c r="D41" s="24">
        <f t="shared" si="16"/>
        <v>0</v>
      </c>
      <c r="E41" s="24">
        <f t="shared" si="16"/>
        <v>4959325000</v>
      </c>
      <c r="F41" s="24">
        <f t="shared" si="16"/>
        <v>288318107.05000007</v>
      </c>
      <c r="G41" s="24">
        <f t="shared" si="16"/>
        <v>1648846668.6200004</v>
      </c>
      <c r="H41" s="24">
        <f t="shared" si="16"/>
        <v>1937164775.6700001</v>
      </c>
      <c r="I41" s="24">
        <f t="shared" si="16"/>
        <v>3022160224.3299994</v>
      </c>
      <c r="J41" s="12">
        <f t="shared" si="14"/>
        <v>0.39061057213834544</v>
      </c>
      <c r="M41" s="23" t="s">
        <v>22</v>
      </c>
      <c r="N41" s="24">
        <f t="shared" ref="N41:U41" si="17">SUM(N34:N40)</f>
        <v>4959325000</v>
      </c>
      <c r="O41" s="24">
        <f t="shared" si="17"/>
        <v>0</v>
      </c>
      <c r="P41" s="24">
        <f t="shared" ref="P41" si="18">SUM(P34:P40)</f>
        <v>0</v>
      </c>
      <c r="Q41" s="24">
        <f t="shared" si="17"/>
        <v>4959325000</v>
      </c>
      <c r="R41" s="24">
        <f t="shared" si="17"/>
        <v>288318107.05000007</v>
      </c>
      <c r="S41" s="24">
        <f t="shared" si="17"/>
        <v>3341214056.7199998</v>
      </c>
      <c r="T41" s="24">
        <f t="shared" si="17"/>
        <v>3629532163.7700005</v>
      </c>
      <c r="U41" s="24">
        <f t="shared" si="17"/>
        <v>1329792836.2299998</v>
      </c>
      <c r="V41" s="12">
        <f t="shared" si="10"/>
        <v>0.73186011478779889</v>
      </c>
    </row>
    <row r="42" spans="1:22" ht="24" customHeight="1" x14ac:dyDescent="0.25">
      <c r="A42" s="23"/>
      <c r="B42" s="24"/>
      <c r="C42" s="24"/>
      <c r="D42" s="24"/>
      <c r="E42" s="24" t="s">
        <v>29</v>
      </c>
      <c r="F42" s="24"/>
      <c r="G42" s="24"/>
      <c r="H42" s="24"/>
      <c r="I42" s="24"/>
      <c r="J42" s="28"/>
      <c r="M42" s="23"/>
      <c r="N42" s="24"/>
      <c r="O42" s="24"/>
      <c r="P42" s="24"/>
      <c r="Q42" s="24"/>
      <c r="R42" s="24"/>
      <c r="S42" s="24"/>
      <c r="T42" s="24"/>
      <c r="U42" s="24"/>
      <c r="V42" s="28"/>
    </row>
    <row r="43" spans="1:22" ht="24" customHeight="1" x14ac:dyDescent="0.25">
      <c r="A43" s="6" t="s">
        <v>23</v>
      </c>
      <c r="B43" s="24">
        <v>80000000</v>
      </c>
      <c r="C43" s="24"/>
      <c r="D43" s="24"/>
      <c r="E43" s="24">
        <f t="shared" si="13"/>
        <v>80000000</v>
      </c>
      <c r="F43" s="24">
        <v>1669469.5</v>
      </c>
      <c r="G43" s="24">
        <v>509000</v>
      </c>
      <c r="H43" s="11">
        <f t="shared" ref="H43" si="19">F43+G43</f>
        <v>2178469.5</v>
      </c>
      <c r="I43" s="11">
        <f t="shared" ref="I43" si="20">B43-H43</f>
        <v>77821530.5</v>
      </c>
      <c r="J43" s="12">
        <f>H43/B43</f>
        <v>2.7230868750000001E-2</v>
      </c>
      <c r="M43" s="6" t="s">
        <v>23</v>
      </c>
      <c r="N43" s="24">
        <v>80000000</v>
      </c>
      <c r="O43" s="24"/>
      <c r="P43" s="24"/>
      <c r="Q43" s="24">
        <f t="shared" ref="Q43" si="21">N43+O43</f>
        <v>80000000</v>
      </c>
      <c r="R43" s="24">
        <v>506470</v>
      </c>
      <c r="S43" s="24">
        <v>19000000</v>
      </c>
      <c r="T43" s="11">
        <f t="shared" ref="T43" si="22">R43+S43</f>
        <v>19506470</v>
      </c>
      <c r="U43" s="11">
        <f t="shared" ref="U43" si="23">N43-T43</f>
        <v>60493530</v>
      </c>
      <c r="V43" s="12">
        <f>T43/N43</f>
        <v>0.243830875</v>
      </c>
    </row>
    <row r="44" spans="1:22" ht="22.5" customHeight="1" x14ac:dyDescent="0.25">
      <c r="A44" s="29"/>
      <c r="B44" s="33"/>
      <c r="C44" s="33"/>
      <c r="D44" s="33"/>
      <c r="E44" s="33"/>
      <c r="F44" s="33"/>
      <c r="G44" s="33"/>
      <c r="H44" s="33"/>
      <c r="I44" s="33"/>
      <c r="J44" s="34"/>
      <c r="M44" s="29"/>
      <c r="N44" s="33"/>
      <c r="O44" s="33"/>
      <c r="P44" s="33"/>
      <c r="Q44" s="33"/>
      <c r="R44" s="33"/>
      <c r="S44" s="33"/>
      <c r="T44" s="33"/>
      <c r="U44" s="33"/>
      <c r="V44" s="34"/>
    </row>
    <row r="45" spans="1:22" ht="35.25" customHeight="1" thickBot="1" x14ac:dyDescent="0.3">
      <c r="A45" s="35" t="s">
        <v>24</v>
      </c>
      <c r="B45" s="36">
        <f>B41+B31+B43</f>
        <v>62614247000</v>
      </c>
      <c r="C45" s="38">
        <f>C41+C31+C43</f>
        <v>0</v>
      </c>
      <c r="D45" s="38">
        <f>D41+D31+D43</f>
        <v>0</v>
      </c>
      <c r="E45" s="38">
        <f>E41+E31+E43</f>
        <v>62614247000</v>
      </c>
      <c r="F45" s="38">
        <f>F41+F31+F43</f>
        <v>20410660276.549999</v>
      </c>
      <c r="G45" s="38">
        <f t="shared" ref="G45:I45" si="24">G41+G31+G43</f>
        <v>1653328881.6500003</v>
      </c>
      <c r="H45" s="38">
        <f t="shared" si="24"/>
        <v>22063989158.199997</v>
      </c>
      <c r="I45" s="38">
        <f t="shared" si="24"/>
        <v>40550257841.800003</v>
      </c>
      <c r="J45" s="39">
        <f>H45/E45</f>
        <v>0.35237969336595226</v>
      </c>
      <c r="M45" s="35" t="s">
        <v>24</v>
      </c>
      <c r="N45" s="36">
        <f>N41+N31+N43</f>
        <v>62614247000</v>
      </c>
      <c r="O45" s="38">
        <f>O41+O31+O43</f>
        <v>0</v>
      </c>
      <c r="P45" s="38">
        <f>P41+P31+P43</f>
        <v>0</v>
      </c>
      <c r="Q45" s="38">
        <f>Q41+Q31+Q43</f>
        <v>62614247000</v>
      </c>
      <c r="R45" s="38">
        <f>R41+R31+R43</f>
        <v>20584900699.579998</v>
      </c>
      <c r="S45" s="38">
        <f t="shared" ref="S45:U45" si="25">S41+S31+S43</f>
        <v>3368931179.25</v>
      </c>
      <c r="T45" s="38">
        <f t="shared" si="25"/>
        <v>23953831878.829998</v>
      </c>
      <c r="U45" s="38">
        <f t="shared" si="25"/>
        <v>38660415121.170006</v>
      </c>
      <c r="V45" s="39">
        <f>T45/N45</f>
        <v>0.38256200507897187</v>
      </c>
    </row>
    <row r="47" spans="1:22" x14ac:dyDescent="0.25">
      <c r="A47" s="50"/>
      <c r="M47" s="50"/>
    </row>
    <row r="48" spans="1:22" x14ac:dyDescent="0.25">
      <c r="H48" s="41"/>
    </row>
    <row r="49" spans="8:8" x14ac:dyDescent="0.25">
      <c r="H49" s="42"/>
    </row>
  </sheetData>
  <mergeCells count="30">
    <mergeCell ref="I5:I6"/>
    <mergeCell ref="A5:A6"/>
    <mergeCell ref="B5:B6"/>
    <mergeCell ref="C5:C6"/>
    <mergeCell ref="E5:E6"/>
    <mergeCell ref="F5:H5"/>
    <mergeCell ref="J5:J6"/>
    <mergeCell ref="M5:M6"/>
    <mergeCell ref="N5:N6"/>
    <mergeCell ref="O5:O6"/>
    <mergeCell ref="Q5:Q6"/>
    <mergeCell ref="A29:A30"/>
    <mergeCell ref="B29:B30"/>
    <mergeCell ref="C29:C30"/>
    <mergeCell ref="E29:E30"/>
    <mergeCell ref="F29:H29"/>
    <mergeCell ref="D29:D30"/>
    <mergeCell ref="R29:T29"/>
    <mergeCell ref="U29:U30"/>
    <mergeCell ref="V29:V30"/>
    <mergeCell ref="U5:U6"/>
    <mergeCell ref="V5:V6"/>
    <mergeCell ref="R5:T5"/>
    <mergeCell ref="P29:P30"/>
    <mergeCell ref="N29:N30"/>
    <mergeCell ref="O29:O30"/>
    <mergeCell ref="Q29:Q30"/>
    <mergeCell ref="I29:I30"/>
    <mergeCell ref="J29:J30"/>
    <mergeCell ref="M29:M30"/>
  </mergeCells>
  <printOptions horizontalCentered="1"/>
  <pageMargins left="0.1" right="0.1" top="0.85" bottom="0.1" header="0.3" footer="0.3"/>
  <pageSetup paperSize="9" scale="3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45"/>
  <sheetViews>
    <sheetView workbookViewId="0">
      <selection activeCell="Q45" sqref="A1:Q45"/>
    </sheetView>
  </sheetViews>
  <sheetFormatPr defaultRowHeight="13.5" x14ac:dyDescent="0.25"/>
  <cols>
    <col min="1" max="1" width="12.5703125" style="57" customWidth="1"/>
    <col min="2" max="2" width="20.42578125" style="51" bestFit="1" customWidth="1"/>
    <col min="3" max="3" width="16.5703125" style="51" bestFit="1" customWidth="1"/>
    <col min="4" max="4" width="16.85546875" style="51" bestFit="1" customWidth="1"/>
    <col min="5" max="5" width="16" style="52" bestFit="1" customWidth="1"/>
    <col min="6" max="7" width="16.85546875" style="53" bestFit="1" customWidth="1"/>
    <col min="8" max="8" width="16.7109375" style="53" bestFit="1" customWidth="1"/>
    <col min="9" max="9" width="16" style="52" bestFit="1" customWidth="1"/>
    <col min="10" max="10" width="11.28515625" style="53" hidden="1" customWidth="1"/>
    <col min="11" max="11" width="13.42578125" style="53" hidden="1" customWidth="1"/>
    <col min="12" max="12" width="11" style="53" hidden="1" customWidth="1"/>
    <col min="13" max="13" width="16" style="52" hidden="1" customWidth="1"/>
    <col min="14" max="16" width="14.28515625" style="53" bestFit="1" customWidth="1"/>
    <col min="17" max="17" width="16" style="52" bestFit="1" customWidth="1"/>
    <col min="18" max="18" width="16.7109375" style="53" hidden="1" customWidth="1"/>
    <col min="19" max="19" width="16.85546875" style="53" hidden="1" customWidth="1"/>
    <col min="20" max="20" width="15.28515625" style="53" hidden="1" customWidth="1"/>
    <col min="21" max="21" width="15.28515625" style="52" hidden="1" customWidth="1"/>
    <col min="22" max="22" width="16.7109375" style="53" hidden="1" customWidth="1"/>
    <col min="23" max="23" width="16.85546875" style="53" hidden="1" customWidth="1"/>
    <col min="24" max="24" width="15.28515625" style="53" hidden="1" customWidth="1"/>
    <col min="25" max="25" width="15.28515625" style="52" hidden="1" customWidth="1"/>
    <col min="26" max="26" width="2.85546875" style="54" customWidth="1"/>
    <col min="27" max="27" width="18.28515625" style="55" hidden="1" customWidth="1"/>
    <col min="28" max="28" width="15" style="56" hidden="1" customWidth="1"/>
    <col min="29" max="29" width="55" style="56" hidden="1" customWidth="1"/>
    <col min="30" max="30" width="13.140625" style="56" customWidth="1"/>
    <col min="31" max="16384" width="9.140625" style="57"/>
  </cols>
  <sheetData>
    <row r="1" spans="1:30" x14ac:dyDescent="0.25">
      <c r="A1" s="4" t="s">
        <v>32</v>
      </c>
      <c r="F1" s="4"/>
      <c r="J1" s="4"/>
      <c r="N1" s="4"/>
      <c r="R1" s="4"/>
      <c r="V1" s="4"/>
    </row>
    <row r="2" spans="1:30" x14ac:dyDescent="0.25">
      <c r="A2" s="4" t="s">
        <v>33</v>
      </c>
      <c r="F2" s="4"/>
      <c r="J2" s="4"/>
      <c r="N2" s="4"/>
      <c r="R2" s="4"/>
      <c r="V2" s="4"/>
    </row>
    <row r="3" spans="1:30" x14ac:dyDescent="0.25">
      <c r="A3" s="4" t="s">
        <v>30</v>
      </c>
      <c r="F3" s="4"/>
      <c r="J3" s="4"/>
      <c r="N3" s="4"/>
      <c r="R3" s="4"/>
      <c r="V3" s="4"/>
    </row>
    <row r="4" spans="1:30" x14ac:dyDescent="0.25">
      <c r="A4" s="58"/>
    </row>
    <row r="5" spans="1:30" x14ac:dyDescent="0.25">
      <c r="AA5" s="107"/>
      <c r="AB5" s="107"/>
      <c r="AC5" s="107"/>
    </row>
    <row r="6" spans="1:30" s="61" customFormat="1" ht="21" customHeight="1" x14ac:dyDescent="0.25">
      <c r="A6" s="108" t="s">
        <v>34</v>
      </c>
      <c r="B6" s="109" t="s">
        <v>35</v>
      </c>
      <c r="C6" s="109"/>
      <c r="D6" s="109"/>
      <c r="E6" s="109"/>
      <c r="F6" s="109" t="s">
        <v>36</v>
      </c>
      <c r="G6" s="109"/>
      <c r="H6" s="109"/>
      <c r="I6" s="109"/>
      <c r="J6" s="109" t="s">
        <v>37</v>
      </c>
      <c r="K6" s="109"/>
      <c r="L6" s="109"/>
      <c r="M6" s="109"/>
      <c r="N6" s="109" t="s">
        <v>38</v>
      </c>
      <c r="O6" s="109"/>
      <c r="P6" s="109"/>
      <c r="Q6" s="109"/>
      <c r="R6" s="110" t="s">
        <v>39</v>
      </c>
      <c r="S6" s="110"/>
      <c r="T6" s="110"/>
      <c r="U6" s="110"/>
      <c r="V6" s="110" t="s">
        <v>40</v>
      </c>
      <c r="W6" s="110"/>
      <c r="X6" s="110"/>
      <c r="Y6" s="110"/>
      <c r="Z6" s="59"/>
      <c r="AA6" s="111" t="s">
        <v>41</v>
      </c>
      <c r="AB6" s="112" t="s">
        <v>42</v>
      </c>
      <c r="AC6" s="104" t="s">
        <v>43</v>
      </c>
      <c r="AD6" s="60"/>
    </row>
    <row r="7" spans="1:30" s="61" customFormat="1" ht="21.75" customHeight="1" x14ac:dyDescent="0.25">
      <c r="A7" s="108"/>
      <c r="B7" s="62" t="s">
        <v>44</v>
      </c>
      <c r="C7" s="62" t="s">
        <v>45</v>
      </c>
      <c r="D7" s="62" t="s">
        <v>46</v>
      </c>
      <c r="E7" s="62" t="s">
        <v>47</v>
      </c>
      <c r="F7" s="62" t="s">
        <v>44</v>
      </c>
      <c r="G7" s="62" t="s">
        <v>45</v>
      </c>
      <c r="H7" s="62" t="s">
        <v>46</v>
      </c>
      <c r="I7" s="62" t="s">
        <v>47</v>
      </c>
      <c r="J7" s="62" t="s">
        <v>44</v>
      </c>
      <c r="K7" s="62" t="s">
        <v>45</v>
      </c>
      <c r="L7" s="62" t="s">
        <v>46</v>
      </c>
      <c r="M7" s="62" t="s">
        <v>47</v>
      </c>
      <c r="N7" s="62" t="s">
        <v>44</v>
      </c>
      <c r="O7" s="62" t="s">
        <v>45</v>
      </c>
      <c r="P7" s="62" t="s">
        <v>46</v>
      </c>
      <c r="Q7" s="62" t="s">
        <v>47</v>
      </c>
      <c r="R7" s="63" t="s">
        <v>44</v>
      </c>
      <c r="S7" s="63" t="s">
        <v>45</v>
      </c>
      <c r="T7" s="63" t="s">
        <v>46</v>
      </c>
      <c r="U7" s="63" t="s">
        <v>47</v>
      </c>
      <c r="V7" s="63" t="s">
        <v>44</v>
      </c>
      <c r="W7" s="63" t="s">
        <v>45</v>
      </c>
      <c r="X7" s="63" t="s">
        <v>46</v>
      </c>
      <c r="Y7" s="63" t="s">
        <v>47</v>
      </c>
      <c r="Z7" s="59"/>
      <c r="AA7" s="111"/>
      <c r="AB7" s="113"/>
      <c r="AC7" s="104"/>
      <c r="AD7" s="60"/>
    </row>
    <row r="8" spans="1:30" ht="25.5" customHeight="1" x14ac:dyDescent="0.25">
      <c r="A8" s="64" t="s">
        <v>48</v>
      </c>
      <c r="B8" s="65">
        <f t="shared" ref="B8:D23" si="0">F8+J8+N8+R8+V8</f>
        <v>186903821.65000001</v>
      </c>
      <c r="C8" s="66">
        <f t="shared" si="0"/>
        <v>99001079.659999996</v>
      </c>
      <c r="D8" s="66">
        <f t="shared" si="0"/>
        <v>87902741.989999995</v>
      </c>
      <c r="E8" s="67">
        <f>C8/B8</f>
        <v>0.52968996987868699</v>
      </c>
      <c r="F8" s="68">
        <v>184047421.84999999</v>
      </c>
      <c r="G8" s="92">
        <v>97435129.599999994</v>
      </c>
      <c r="H8" s="68">
        <f>F8-G8</f>
        <v>86612292.25</v>
      </c>
      <c r="I8" s="67">
        <f>G8/F8</f>
        <v>0.52940230632195617</v>
      </c>
      <c r="J8" s="68">
        <f>[2]MCCT!B15</f>
        <v>0</v>
      </c>
      <c r="K8" s="68">
        <f>[2]MCCT!C15</f>
        <v>0</v>
      </c>
      <c r="L8" s="68">
        <f>J8-K8</f>
        <v>0</v>
      </c>
      <c r="M8" s="67" t="e">
        <f>K8/J8</f>
        <v>#DIV/0!</v>
      </c>
      <c r="N8" s="68">
        <v>2856399.8</v>
      </c>
      <c r="O8" s="92">
        <v>1565950.06</v>
      </c>
      <c r="P8" s="68">
        <f>N8-O8</f>
        <v>1290449.7399999998</v>
      </c>
      <c r="Q8" s="67">
        <f>O8/N8</f>
        <v>0.54822509790121121</v>
      </c>
      <c r="R8" s="68">
        <f>[2]FDS!B15</f>
        <v>0</v>
      </c>
      <c r="S8" s="68">
        <f>[2]FDS!C15</f>
        <v>0</v>
      </c>
      <c r="T8" s="68">
        <f>R8-S8</f>
        <v>0</v>
      </c>
      <c r="U8" s="67" t="e">
        <f>S8/R8</f>
        <v>#DIV/0!</v>
      </c>
      <c r="V8" s="68">
        <f>[2]Habagat!B15</f>
        <v>0</v>
      </c>
      <c r="W8" s="68">
        <f>[2]Habagat!C15</f>
        <v>0</v>
      </c>
      <c r="X8" s="68">
        <f>V8-W8</f>
        <v>0</v>
      </c>
      <c r="Y8" s="67" t="e">
        <f>W8/V8</f>
        <v>#DIV/0!</v>
      </c>
      <c r="Z8" s="56"/>
      <c r="AA8" s="69"/>
      <c r="AB8" s="70">
        <f>C8-AA8</f>
        <v>99001079.659999996</v>
      </c>
      <c r="AC8" s="71"/>
      <c r="AD8" s="57"/>
    </row>
    <row r="9" spans="1:30" ht="25.5" customHeight="1" x14ac:dyDescent="0.25">
      <c r="A9" s="64" t="s">
        <v>49</v>
      </c>
      <c r="B9" s="66">
        <f>F9+J9+N9+R9+V9</f>
        <v>156384791.06999999</v>
      </c>
      <c r="C9" s="66">
        <f t="shared" si="0"/>
        <v>83209901.960000008</v>
      </c>
      <c r="D9" s="66">
        <f t="shared" si="0"/>
        <v>73174889.109999985</v>
      </c>
      <c r="E9" s="67">
        <f t="shared" ref="E9:E24" si="1">C9/B9</f>
        <v>0.53208436313192442</v>
      </c>
      <c r="F9" s="68">
        <v>152031515.06999999</v>
      </c>
      <c r="G9" s="68">
        <v>80746143.150000006</v>
      </c>
      <c r="H9" s="68">
        <f t="shared" ref="H9:H23" si="2">F9-G9</f>
        <v>71285371.919999987</v>
      </c>
      <c r="I9" s="67">
        <f t="shared" ref="I9:I24" si="3">G9/F9</f>
        <v>0.53111450683644112</v>
      </c>
      <c r="J9" s="68">
        <f>[2]MCCT!F15</f>
        <v>0</v>
      </c>
      <c r="K9" s="68">
        <f>[2]MCCT!G15</f>
        <v>0</v>
      </c>
      <c r="L9" s="68">
        <f t="shared" ref="L9:L23" si="4">J9-K9</f>
        <v>0</v>
      </c>
      <c r="M9" s="67" t="e">
        <f t="shared" ref="M9:M24" si="5">K9/J9</f>
        <v>#DIV/0!</v>
      </c>
      <c r="N9" s="68">
        <v>4353276</v>
      </c>
      <c r="O9" s="68">
        <v>2463758.81</v>
      </c>
      <c r="P9" s="68">
        <f t="shared" ref="P9:P23" si="6">N9-O9</f>
        <v>1889517.19</v>
      </c>
      <c r="Q9" s="67">
        <f t="shared" ref="Q9:Q24" si="7">O9/N9</f>
        <v>0.56595511288510081</v>
      </c>
      <c r="R9" s="68">
        <f>[2]FDS!F15</f>
        <v>0</v>
      </c>
      <c r="S9" s="68">
        <f>[2]FDS!G15</f>
        <v>0</v>
      </c>
      <c r="T9" s="68">
        <f t="shared" ref="T9:T23" si="8">R9-S9</f>
        <v>0</v>
      </c>
      <c r="U9" s="67" t="e">
        <f t="shared" ref="U9:U24" si="9">S9/R9</f>
        <v>#DIV/0!</v>
      </c>
      <c r="V9" s="68">
        <f>[2]Habagat!F15</f>
        <v>0</v>
      </c>
      <c r="W9" s="68">
        <f>[2]Habagat!G15</f>
        <v>0</v>
      </c>
      <c r="X9" s="68">
        <f t="shared" ref="X9:X23" si="10">V9-W9</f>
        <v>0</v>
      </c>
      <c r="Y9" s="67" t="e">
        <f t="shared" ref="Y9:Y24" si="11">W9/V9</f>
        <v>#DIV/0!</v>
      </c>
      <c r="Z9" s="56"/>
      <c r="AA9" s="69"/>
      <c r="AB9" s="70">
        <f t="shared" ref="AB9:AB24" si="12">C9-AA9</f>
        <v>83209901.960000008</v>
      </c>
      <c r="AC9" s="71"/>
      <c r="AD9" s="57"/>
    </row>
    <row r="10" spans="1:30" ht="25.5" customHeight="1" x14ac:dyDescent="0.25">
      <c r="A10" s="64" t="s">
        <v>50</v>
      </c>
      <c r="B10" s="66">
        <f t="shared" si="0"/>
        <v>91914697.370000005</v>
      </c>
      <c r="C10" s="66">
        <f t="shared" si="0"/>
        <v>57153815.079999991</v>
      </c>
      <c r="D10" s="66">
        <f t="shared" si="0"/>
        <v>34760882.290000014</v>
      </c>
      <c r="E10" s="67">
        <f t="shared" si="1"/>
        <v>0.62181366762193568</v>
      </c>
      <c r="F10" s="68">
        <v>87292511.370000005</v>
      </c>
      <c r="G10" s="92">
        <v>54480713.179999992</v>
      </c>
      <c r="H10" s="68">
        <f t="shared" si="2"/>
        <v>32811798.190000013</v>
      </c>
      <c r="I10" s="67">
        <f t="shared" si="3"/>
        <v>0.62411668910608853</v>
      </c>
      <c r="J10" s="68">
        <f>[2]MCCT!J15</f>
        <v>0</v>
      </c>
      <c r="K10" s="68">
        <f>[2]MCCT!K15</f>
        <v>0</v>
      </c>
      <c r="L10" s="68">
        <f t="shared" si="4"/>
        <v>0</v>
      </c>
      <c r="M10" s="67" t="e">
        <f t="shared" si="5"/>
        <v>#DIV/0!</v>
      </c>
      <c r="N10" s="68">
        <v>4622186</v>
      </c>
      <c r="O10" s="68">
        <v>2673101.9</v>
      </c>
      <c r="P10" s="68">
        <f t="shared" si="6"/>
        <v>1949084.1</v>
      </c>
      <c r="Q10" s="67">
        <f t="shared" si="7"/>
        <v>0.57831984692956961</v>
      </c>
      <c r="R10" s="68">
        <f>[2]FDS!J15</f>
        <v>0</v>
      </c>
      <c r="S10" s="68">
        <f>[2]FDS!K15</f>
        <v>0</v>
      </c>
      <c r="T10" s="68">
        <f t="shared" si="8"/>
        <v>0</v>
      </c>
      <c r="U10" s="67" t="e">
        <f t="shared" si="9"/>
        <v>#DIV/0!</v>
      </c>
      <c r="V10" s="68">
        <f>[2]Habagat!J15</f>
        <v>0</v>
      </c>
      <c r="W10" s="68">
        <f>[2]Habagat!K15</f>
        <v>0</v>
      </c>
      <c r="X10" s="68">
        <f t="shared" si="10"/>
        <v>0</v>
      </c>
      <c r="Y10" s="67" t="e">
        <f t="shared" si="11"/>
        <v>#DIV/0!</v>
      </c>
      <c r="Z10" s="56"/>
      <c r="AA10" s="69"/>
      <c r="AB10" s="70">
        <f t="shared" si="12"/>
        <v>57153815.079999991</v>
      </c>
      <c r="AC10" s="72"/>
      <c r="AD10" s="57"/>
    </row>
    <row r="11" spans="1:30" ht="25.5" customHeight="1" x14ac:dyDescent="0.25">
      <c r="A11" s="64" t="s">
        <v>51</v>
      </c>
      <c r="B11" s="66">
        <f t="shared" si="0"/>
        <v>97850964.439999998</v>
      </c>
      <c r="C11" s="66">
        <f t="shared" si="0"/>
        <v>45277898.809999995</v>
      </c>
      <c r="D11" s="66">
        <f t="shared" si="0"/>
        <v>52573065.630000003</v>
      </c>
      <c r="E11" s="67">
        <f t="shared" si="1"/>
        <v>0.46272307144977992</v>
      </c>
      <c r="F11" s="68">
        <v>93859015.439999998</v>
      </c>
      <c r="G11" s="92">
        <v>43328523.049999997</v>
      </c>
      <c r="H11" s="68">
        <f t="shared" si="2"/>
        <v>50530492.390000001</v>
      </c>
      <c r="I11" s="67">
        <f t="shared" si="3"/>
        <v>0.46163410991348025</v>
      </c>
      <c r="J11" s="68">
        <f>[2]MCCT!N15</f>
        <v>0</v>
      </c>
      <c r="K11" s="68">
        <f>[2]MCCT!O15</f>
        <v>0</v>
      </c>
      <c r="L11" s="68">
        <f t="shared" si="4"/>
        <v>0</v>
      </c>
      <c r="M11" s="67" t="e">
        <f t="shared" si="5"/>
        <v>#DIV/0!</v>
      </c>
      <c r="N11" s="68">
        <v>3991949</v>
      </c>
      <c r="O11" s="68">
        <v>1949375.76</v>
      </c>
      <c r="P11" s="68">
        <f t="shared" si="6"/>
        <v>2042573.24</v>
      </c>
      <c r="Q11" s="67">
        <f t="shared" si="7"/>
        <v>0.48832681980656567</v>
      </c>
      <c r="R11" s="68">
        <f>[2]FDS!N15</f>
        <v>0</v>
      </c>
      <c r="S11" s="68">
        <f>[2]FDS!O15</f>
        <v>0</v>
      </c>
      <c r="T11" s="68">
        <f t="shared" si="8"/>
        <v>0</v>
      </c>
      <c r="U11" s="67" t="e">
        <f t="shared" si="9"/>
        <v>#DIV/0!</v>
      </c>
      <c r="V11" s="68">
        <f>[2]Habagat!N15</f>
        <v>0</v>
      </c>
      <c r="W11" s="68">
        <f>[2]Habagat!O15</f>
        <v>0</v>
      </c>
      <c r="X11" s="68">
        <f t="shared" si="10"/>
        <v>0</v>
      </c>
      <c r="Y11" s="67" t="s">
        <v>52</v>
      </c>
      <c r="Z11" s="56"/>
      <c r="AA11" s="69"/>
      <c r="AB11" s="70">
        <f t="shared" si="12"/>
        <v>45277898.809999995</v>
      </c>
      <c r="AC11" s="72"/>
      <c r="AD11" s="57"/>
    </row>
    <row r="12" spans="1:30" ht="25.5" customHeight="1" x14ac:dyDescent="0.25">
      <c r="A12" s="64" t="s">
        <v>53</v>
      </c>
      <c r="B12" s="66">
        <f t="shared" si="0"/>
        <v>237051278.25999999</v>
      </c>
      <c r="C12" s="66">
        <f t="shared" si="0"/>
        <v>125885015.58999999</v>
      </c>
      <c r="D12" s="66">
        <f t="shared" si="0"/>
        <v>111166262.67</v>
      </c>
      <c r="E12" s="67">
        <f t="shared" si="1"/>
        <v>0.53104550422178343</v>
      </c>
      <c r="F12" s="68">
        <v>231372278.25999999</v>
      </c>
      <c r="G12" s="68">
        <v>123353319.39999999</v>
      </c>
      <c r="H12" s="68">
        <f t="shared" si="2"/>
        <v>108018958.86</v>
      </c>
      <c r="I12" s="67">
        <f t="shared" si="3"/>
        <v>0.53313785181033724</v>
      </c>
      <c r="J12" s="68">
        <f>[2]MCCT!R15</f>
        <v>0</v>
      </c>
      <c r="K12" s="68">
        <f>[2]MCCT!S15</f>
        <v>0</v>
      </c>
      <c r="L12" s="68">
        <f t="shared" si="4"/>
        <v>0</v>
      </c>
      <c r="M12" s="67" t="e">
        <f t="shared" si="5"/>
        <v>#DIV/0!</v>
      </c>
      <c r="N12" s="68">
        <v>5679000</v>
      </c>
      <c r="O12" s="68">
        <v>2531696.19</v>
      </c>
      <c r="P12" s="68">
        <f t="shared" si="6"/>
        <v>3147303.81</v>
      </c>
      <c r="Q12" s="67">
        <f t="shared" si="7"/>
        <v>0.44579964606444794</v>
      </c>
      <c r="R12" s="68">
        <f>[2]FDS!R15</f>
        <v>0</v>
      </c>
      <c r="S12" s="68">
        <f>[2]FDS!S15</f>
        <v>0</v>
      </c>
      <c r="T12" s="68">
        <f t="shared" si="8"/>
        <v>0</v>
      </c>
      <c r="U12" s="67" t="e">
        <f t="shared" si="9"/>
        <v>#DIV/0!</v>
      </c>
      <c r="V12" s="68">
        <f>[2]Habagat!R15</f>
        <v>0</v>
      </c>
      <c r="W12" s="68">
        <f>[2]Habagat!S15</f>
        <v>0</v>
      </c>
      <c r="X12" s="68">
        <f t="shared" si="10"/>
        <v>0</v>
      </c>
      <c r="Y12" s="67" t="e">
        <f t="shared" si="11"/>
        <v>#DIV/0!</v>
      </c>
      <c r="Z12" s="56"/>
      <c r="AA12" s="69"/>
      <c r="AB12" s="70">
        <f t="shared" si="12"/>
        <v>125885015.58999999</v>
      </c>
      <c r="AC12" s="71"/>
      <c r="AD12" s="57"/>
    </row>
    <row r="13" spans="1:30" ht="25.5" customHeight="1" x14ac:dyDescent="0.25">
      <c r="A13" s="64" t="s">
        <v>54</v>
      </c>
      <c r="B13" s="66">
        <f t="shared" si="0"/>
        <v>214360650.09999999</v>
      </c>
      <c r="C13" s="66">
        <f t="shared" si="0"/>
        <v>99904333.349999994</v>
      </c>
      <c r="D13" s="66">
        <f t="shared" si="0"/>
        <v>114456316.75</v>
      </c>
      <c r="E13" s="67">
        <f t="shared" si="1"/>
        <v>0.46605724186502639</v>
      </c>
      <c r="F13" s="68">
        <v>209356890.09999999</v>
      </c>
      <c r="G13" s="92">
        <v>97728135.420000002</v>
      </c>
      <c r="H13" s="68">
        <f t="shared" si="2"/>
        <v>111628754.67999999</v>
      </c>
      <c r="I13" s="67">
        <f t="shared" si="3"/>
        <v>0.46680161982402318</v>
      </c>
      <c r="J13" s="68">
        <f>[2]MCCT!V15</f>
        <v>0</v>
      </c>
      <c r="K13" s="68">
        <f>[2]MCCT!W15</f>
        <v>0</v>
      </c>
      <c r="L13" s="68">
        <f t="shared" si="4"/>
        <v>0</v>
      </c>
      <c r="M13" s="67" t="e">
        <f t="shared" si="5"/>
        <v>#DIV/0!</v>
      </c>
      <c r="N13" s="68">
        <v>5003760</v>
      </c>
      <c r="O13" s="68">
        <v>2176197.9299999997</v>
      </c>
      <c r="P13" s="68">
        <f t="shared" si="6"/>
        <v>2827562.0700000003</v>
      </c>
      <c r="Q13" s="67">
        <f t="shared" si="7"/>
        <v>0.43491253177610428</v>
      </c>
      <c r="R13" s="68">
        <f>[2]FDS!V15</f>
        <v>0</v>
      </c>
      <c r="S13" s="68">
        <f>[2]FDS!W15</f>
        <v>0</v>
      </c>
      <c r="T13" s="68">
        <f t="shared" si="8"/>
        <v>0</v>
      </c>
      <c r="U13" s="67" t="e">
        <f t="shared" si="9"/>
        <v>#DIV/0!</v>
      </c>
      <c r="V13" s="68">
        <f>[2]Habagat!V15</f>
        <v>0</v>
      </c>
      <c r="W13" s="68">
        <f>[2]Habagat!W15</f>
        <v>0</v>
      </c>
      <c r="X13" s="68">
        <f t="shared" si="10"/>
        <v>0</v>
      </c>
      <c r="Y13" s="67" t="e">
        <f t="shared" si="11"/>
        <v>#DIV/0!</v>
      </c>
      <c r="Z13" s="56"/>
      <c r="AA13" s="69"/>
      <c r="AB13" s="70">
        <f t="shared" si="12"/>
        <v>99904333.349999994</v>
      </c>
      <c r="AC13" s="71"/>
      <c r="AD13" s="57"/>
    </row>
    <row r="14" spans="1:30" ht="25.5" customHeight="1" x14ac:dyDescent="0.25">
      <c r="A14" s="64" t="s">
        <v>55</v>
      </c>
      <c r="B14" s="66">
        <f t="shared" si="0"/>
        <v>177022455.79000002</v>
      </c>
      <c r="C14" s="66">
        <f t="shared" si="0"/>
        <v>75490713.019999996</v>
      </c>
      <c r="D14" s="66">
        <f t="shared" si="0"/>
        <v>101531742.77000003</v>
      </c>
      <c r="E14" s="67">
        <f t="shared" si="1"/>
        <v>0.42644710064102759</v>
      </c>
      <c r="F14" s="68">
        <v>171792963.79000002</v>
      </c>
      <c r="G14" s="68">
        <v>72946507.179999992</v>
      </c>
      <c r="H14" s="68">
        <f t="shared" si="2"/>
        <v>98846456.610000029</v>
      </c>
      <c r="I14" s="67">
        <f t="shared" si="3"/>
        <v>0.42461871295945458</v>
      </c>
      <c r="J14" s="68">
        <f>[2]MCCT!Z15</f>
        <v>0</v>
      </c>
      <c r="K14" s="68">
        <f>[2]MCCT!AA15</f>
        <v>0</v>
      </c>
      <c r="L14" s="68">
        <f t="shared" si="4"/>
        <v>0</v>
      </c>
      <c r="M14" s="67" t="e">
        <f t="shared" si="5"/>
        <v>#DIV/0!</v>
      </c>
      <c r="N14" s="68">
        <v>5229492</v>
      </c>
      <c r="O14" s="68">
        <v>2544205.84</v>
      </c>
      <c r="P14" s="68">
        <f t="shared" si="6"/>
        <v>2685286.16</v>
      </c>
      <c r="Q14" s="67">
        <f t="shared" si="7"/>
        <v>0.48651108750142458</v>
      </c>
      <c r="R14" s="68">
        <f>[2]FDS!Z15</f>
        <v>0</v>
      </c>
      <c r="S14" s="68">
        <f>[2]FDS!AA15</f>
        <v>0</v>
      </c>
      <c r="T14" s="68">
        <f t="shared" si="8"/>
        <v>0</v>
      </c>
      <c r="U14" s="67" t="e">
        <f t="shared" si="9"/>
        <v>#DIV/0!</v>
      </c>
      <c r="V14" s="68">
        <f>[2]Habagat!Z15</f>
        <v>0</v>
      </c>
      <c r="W14" s="68">
        <f>[2]Habagat!AA15</f>
        <v>0</v>
      </c>
      <c r="X14" s="68">
        <f t="shared" si="10"/>
        <v>0</v>
      </c>
      <c r="Y14" s="67" t="e">
        <f t="shared" si="11"/>
        <v>#DIV/0!</v>
      </c>
      <c r="Z14" s="56"/>
      <c r="AA14" s="69"/>
      <c r="AB14" s="70">
        <f t="shared" si="12"/>
        <v>75490713.019999996</v>
      </c>
      <c r="AC14" s="72"/>
      <c r="AD14" s="57"/>
    </row>
    <row r="15" spans="1:30" ht="25.5" customHeight="1" x14ac:dyDescent="0.25">
      <c r="A15" s="64" t="s">
        <v>56</v>
      </c>
      <c r="B15" s="66">
        <f t="shared" si="0"/>
        <v>323156595.5</v>
      </c>
      <c r="C15" s="66">
        <f t="shared" si="0"/>
        <v>152133590.23000002</v>
      </c>
      <c r="D15" s="66">
        <f t="shared" si="0"/>
        <v>171023005.26999998</v>
      </c>
      <c r="E15" s="67">
        <f t="shared" si="1"/>
        <v>0.47077358886831083</v>
      </c>
      <c r="F15" s="68">
        <v>317189938.5</v>
      </c>
      <c r="G15" s="92">
        <v>149254993.99000001</v>
      </c>
      <c r="H15" s="68">
        <f t="shared" si="2"/>
        <v>167934944.50999999</v>
      </c>
      <c r="I15" s="67">
        <f t="shared" si="3"/>
        <v>0.47055399895668509</v>
      </c>
      <c r="J15" s="68">
        <f>[2]MCCT!AD15</f>
        <v>0</v>
      </c>
      <c r="K15" s="68">
        <f>[2]MCCT!AE15</f>
        <v>0</v>
      </c>
      <c r="L15" s="68">
        <f t="shared" si="4"/>
        <v>0</v>
      </c>
      <c r="M15" s="67" t="e">
        <f t="shared" si="5"/>
        <v>#DIV/0!</v>
      </c>
      <c r="N15" s="68">
        <v>5966657</v>
      </c>
      <c r="O15" s="68">
        <v>2878596.24</v>
      </c>
      <c r="P15" s="68">
        <f t="shared" si="6"/>
        <v>3088060.76</v>
      </c>
      <c r="Q15" s="67">
        <f t="shared" si="7"/>
        <v>0.48244707882487636</v>
      </c>
      <c r="R15" s="68">
        <f>[2]FDS!AD15</f>
        <v>0</v>
      </c>
      <c r="S15" s="68">
        <f>[2]FDS!AE15</f>
        <v>0</v>
      </c>
      <c r="T15" s="68">
        <f t="shared" si="8"/>
        <v>0</v>
      </c>
      <c r="U15" s="67" t="e">
        <f t="shared" si="9"/>
        <v>#DIV/0!</v>
      </c>
      <c r="V15" s="68">
        <f>[2]Habagat!AD15</f>
        <v>0</v>
      </c>
      <c r="W15" s="68">
        <f>[2]Habagat!AE15</f>
        <v>0</v>
      </c>
      <c r="X15" s="68">
        <f t="shared" si="10"/>
        <v>0</v>
      </c>
      <c r="Y15" s="67" t="s">
        <v>52</v>
      </c>
      <c r="Z15" s="56"/>
      <c r="AA15" s="69"/>
      <c r="AB15" s="70">
        <f t="shared" si="12"/>
        <v>152133590.23000002</v>
      </c>
      <c r="AC15" s="71"/>
      <c r="AD15" s="57"/>
    </row>
    <row r="16" spans="1:30" ht="25.5" customHeight="1" x14ac:dyDescent="0.25">
      <c r="A16" s="64" t="s">
        <v>57</v>
      </c>
      <c r="B16" s="66">
        <f t="shared" si="0"/>
        <v>284849848.66000003</v>
      </c>
      <c r="C16" s="66">
        <f t="shared" si="0"/>
        <v>146711959.89000002</v>
      </c>
      <c r="D16" s="66">
        <f t="shared" si="0"/>
        <v>138137888.77000001</v>
      </c>
      <c r="E16" s="67">
        <f t="shared" si="1"/>
        <v>0.51505015916338803</v>
      </c>
      <c r="F16" s="68">
        <v>279090314.18000001</v>
      </c>
      <c r="G16" s="92">
        <v>144291094.24000001</v>
      </c>
      <c r="H16" s="68">
        <f t="shared" si="2"/>
        <v>134799219.94</v>
      </c>
      <c r="I16" s="67">
        <f t="shared" si="3"/>
        <v>0.51700502277889548</v>
      </c>
      <c r="J16" s="68">
        <f>[2]MCCT!AH15</f>
        <v>0</v>
      </c>
      <c r="K16" s="68">
        <f>[2]MCCT!AI15</f>
        <v>0</v>
      </c>
      <c r="L16" s="68">
        <f t="shared" si="4"/>
        <v>0</v>
      </c>
      <c r="M16" s="67" t="e">
        <f t="shared" si="5"/>
        <v>#DIV/0!</v>
      </c>
      <c r="N16" s="68">
        <v>5759534.4800000004</v>
      </c>
      <c r="O16" s="68">
        <v>2420865.65</v>
      </c>
      <c r="P16" s="68">
        <f t="shared" si="6"/>
        <v>3338668.8300000005</v>
      </c>
      <c r="Q16" s="67">
        <f t="shared" si="7"/>
        <v>0.42032314563033918</v>
      </c>
      <c r="R16" s="68">
        <f>[2]FDS!AH15</f>
        <v>0</v>
      </c>
      <c r="S16" s="68">
        <f>[2]FDS!AI15</f>
        <v>0</v>
      </c>
      <c r="T16" s="68">
        <f t="shared" si="8"/>
        <v>0</v>
      </c>
      <c r="U16" s="67" t="e">
        <f t="shared" si="9"/>
        <v>#DIV/0!</v>
      </c>
      <c r="V16" s="68">
        <f>[2]Habagat!AH15</f>
        <v>0</v>
      </c>
      <c r="W16" s="68">
        <f>[2]Habagat!AI15</f>
        <v>0</v>
      </c>
      <c r="X16" s="68">
        <f t="shared" si="10"/>
        <v>0</v>
      </c>
      <c r="Y16" s="67" t="e">
        <f t="shared" si="11"/>
        <v>#DIV/0!</v>
      </c>
      <c r="Z16" s="56"/>
      <c r="AA16" s="69"/>
      <c r="AB16" s="70">
        <f t="shared" si="12"/>
        <v>146711959.89000002</v>
      </c>
      <c r="AC16" s="71"/>
      <c r="AD16" s="57"/>
    </row>
    <row r="17" spans="1:30" ht="25.5" customHeight="1" x14ac:dyDescent="0.25">
      <c r="A17" s="64" t="s">
        <v>58</v>
      </c>
      <c r="B17" s="66">
        <f t="shared" si="0"/>
        <v>243250004.56</v>
      </c>
      <c r="C17" s="66">
        <f t="shared" si="0"/>
        <v>107150169.72</v>
      </c>
      <c r="D17" s="66">
        <f t="shared" si="0"/>
        <v>136099834.84</v>
      </c>
      <c r="E17" s="67">
        <f t="shared" si="1"/>
        <v>0.44049400909084202</v>
      </c>
      <c r="F17" s="68">
        <v>237834050.56</v>
      </c>
      <c r="G17" s="68">
        <v>104942114.37</v>
      </c>
      <c r="H17" s="68">
        <f t="shared" si="2"/>
        <v>132891936.19</v>
      </c>
      <c r="I17" s="67">
        <f t="shared" si="3"/>
        <v>0.44124091618885136</v>
      </c>
      <c r="J17" s="68">
        <f>[2]MCCT!AL15</f>
        <v>0</v>
      </c>
      <c r="K17" s="68">
        <f>[2]MCCT!AM15</f>
        <v>0</v>
      </c>
      <c r="L17" s="68">
        <f t="shared" si="4"/>
        <v>0</v>
      </c>
      <c r="M17" s="67" t="e">
        <f t="shared" si="5"/>
        <v>#DIV/0!</v>
      </c>
      <c r="N17" s="68">
        <v>5415954</v>
      </c>
      <c r="O17" s="68">
        <v>2208055.35</v>
      </c>
      <c r="P17" s="68">
        <f t="shared" si="6"/>
        <v>3207898.65</v>
      </c>
      <c r="Q17" s="67">
        <f t="shared" si="7"/>
        <v>0.40769462776087095</v>
      </c>
      <c r="R17" s="68">
        <f>[2]FDS!AL15</f>
        <v>0</v>
      </c>
      <c r="S17" s="68">
        <f>[2]FDS!AM15</f>
        <v>0</v>
      </c>
      <c r="T17" s="68">
        <f t="shared" si="8"/>
        <v>0</v>
      </c>
      <c r="U17" s="67" t="e">
        <f t="shared" si="9"/>
        <v>#DIV/0!</v>
      </c>
      <c r="V17" s="68">
        <f>[2]Habagat!AL15</f>
        <v>0</v>
      </c>
      <c r="W17" s="68">
        <f>[2]Habagat!AM15</f>
        <v>0</v>
      </c>
      <c r="X17" s="68">
        <f t="shared" si="10"/>
        <v>0</v>
      </c>
      <c r="Y17" s="67" t="e">
        <f t="shared" si="11"/>
        <v>#DIV/0!</v>
      </c>
      <c r="Z17" s="56"/>
      <c r="AA17" s="69"/>
      <c r="AB17" s="70">
        <f t="shared" si="12"/>
        <v>107150169.72</v>
      </c>
      <c r="AC17" s="72"/>
      <c r="AD17" s="57"/>
    </row>
    <row r="18" spans="1:30" ht="25.5" customHeight="1" x14ac:dyDescent="0.25">
      <c r="A18" s="64" t="s">
        <v>59</v>
      </c>
      <c r="B18" s="66">
        <f t="shared" si="0"/>
        <v>242076028.92000002</v>
      </c>
      <c r="C18" s="66">
        <f t="shared" si="0"/>
        <v>97557630.149999991</v>
      </c>
      <c r="D18" s="66">
        <f t="shared" si="0"/>
        <v>144518398.77000001</v>
      </c>
      <c r="E18" s="67">
        <f t="shared" si="1"/>
        <v>0.40300409167006085</v>
      </c>
      <c r="F18" s="68">
        <v>235000124.92000002</v>
      </c>
      <c r="G18" s="92">
        <v>94223265.909999996</v>
      </c>
      <c r="H18" s="68">
        <f t="shared" si="2"/>
        <v>140776859.01000002</v>
      </c>
      <c r="I18" s="67">
        <f t="shared" si="3"/>
        <v>0.40094985456742194</v>
      </c>
      <c r="J18" s="68">
        <f>[2]MCCT!AP15</f>
        <v>0</v>
      </c>
      <c r="K18" s="68">
        <f>[2]MCCT!AQ15</f>
        <v>0</v>
      </c>
      <c r="L18" s="68">
        <f t="shared" si="4"/>
        <v>0</v>
      </c>
      <c r="M18" s="67" t="e">
        <f t="shared" si="5"/>
        <v>#DIV/0!</v>
      </c>
      <c r="N18" s="68">
        <v>7075904</v>
      </c>
      <c r="O18" s="92">
        <v>3334364.24</v>
      </c>
      <c r="P18" s="68">
        <f t="shared" si="6"/>
        <v>3741539.76</v>
      </c>
      <c r="Q18" s="67">
        <f t="shared" si="7"/>
        <v>0.47122802118287643</v>
      </c>
      <c r="R18" s="68">
        <f>[2]FDS!AP15</f>
        <v>0</v>
      </c>
      <c r="S18" s="68">
        <f>[2]FDS!AQ15</f>
        <v>0</v>
      </c>
      <c r="T18" s="68">
        <f t="shared" si="8"/>
        <v>0</v>
      </c>
      <c r="U18" s="67" t="e">
        <f t="shared" si="9"/>
        <v>#DIV/0!</v>
      </c>
      <c r="V18" s="68">
        <f>[2]Habagat!AP15</f>
        <v>0</v>
      </c>
      <c r="W18" s="68">
        <f>[2]Habagat!AQ15</f>
        <v>0</v>
      </c>
      <c r="X18" s="68">
        <f t="shared" si="10"/>
        <v>0</v>
      </c>
      <c r="Y18" s="67" t="s">
        <v>52</v>
      </c>
      <c r="Z18" s="56"/>
      <c r="AA18" s="69"/>
      <c r="AB18" s="70">
        <f t="shared" si="12"/>
        <v>97557630.149999991</v>
      </c>
      <c r="AC18" s="72"/>
      <c r="AD18" s="57"/>
    </row>
    <row r="19" spans="1:30" ht="25.5" customHeight="1" x14ac:dyDescent="0.25">
      <c r="A19" s="64" t="s">
        <v>60</v>
      </c>
      <c r="B19" s="66">
        <f t="shared" si="0"/>
        <v>264052921</v>
      </c>
      <c r="C19" s="66">
        <f t="shared" si="0"/>
        <v>134940230.44</v>
      </c>
      <c r="D19" s="66">
        <f t="shared" si="0"/>
        <v>129112690.55999999</v>
      </c>
      <c r="E19" s="67">
        <f t="shared" si="1"/>
        <v>0.51103479533180396</v>
      </c>
      <c r="F19" s="68">
        <v>260145449.88</v>
      </c>
      <c r="G19" s="92">
        <v>133087067.39</v>
      </c>
      <c r="H19" s="68">
        <f t="shared" si="2"/>
        <v>127058382.48999999</v>
      </c>
      <c r="I19" s="67">
        <f t="shared" si="3"/>
        <v>0.5115871426980193</v>
      </c>
      <c r="J19" s="68">
        <f>[2]MCCT!AT15</f>
        <v>0</v>
      </c>
      <c r="K19" s="68">
        <f>[2]MCCT!AU15</f>
        <v>0</v>
      </c>
      <c r="L19" s="68">
        <f t="shared" si="4"/>
        <v>0</v>
      </c>
      <c r="M19" s="67" t="e">
        <f t="shared" si="5"/>
        <v>#DIV/0!</v>
      </c>
      <c r="N19" s="68">
        <v>3907471.12</v>
      </c>
      <c r="O19" s="68">
        <v>1853163.05</v>
      </c>
      <c r="P19" s="68">
        <f t="shared" si="6"/>
        <v>2054308.07</v>
      </c>
      <c r="Q19" s="67">
        <f t="shared" si="7"/>
        <v>0.47426148347322911</v>
      </c>
      <c r="R19" s="68">
        <f>[2]FDS!AT15</f>
        <v>0</v>
      </c>
      <c r="S19" s="68">
        <f>[2]FDS!AU15</f>
        <v>0</v>
      </c>
      <c r="T19" s="68">
        <f t="shared" si="8"/>
        <v>0</v>
      </c>
      <c r="U19" s="67" t="e">
        <f t="shared" si="9"/>
        <v>#DIV/0!</v>
      </c>
      <c r="V19" s="68">
        <f>[2]Habagat!AT15</f>
        <v>0</v>
      </c>
      <c r="W19" s="68">
        <f>[2]Habagat!AU15</f>
        <v>0</v>
      </c>
      <c r="X19" s="68">
        <f t="shared" si="10"/>
        <v>0</v>
      </c>
      <c r="Y19" s="67" t="s">
        <v>52</v>
      </c>
      <c r="Z19" s="56"/>
      <c r="AA19" s="69"/>
      <c r="AB19" s="70">
        <f t="shared" si="12"/>
        <v>134940230.44</v>
      </c>
      <c r="AC19" s="71"/>
      <c r="AD19" s="57"/>
    </row>
    <row r="20" spans="1:30" ht="25.5" customHeight="1" x14ac:dyDescent="0.25">
      <c r="A20" s="64" t="s">
        <v>61</v>
      </c>
      <c r="B20" s="66">
        <f t="shared" si="0"/>
        <v>255630836.44</v>
      </c>
      <c r="C20" s="66">
        <f t="shared" si="0"/>
        <v>119666970.52000001</v>
      </c>
      <c r="D20" s="66">
        <f t="shared" si="0"/>
        <v>135963865.91999999</v>
      </c>
      <c r="E20" s="67">
        <f t="shared" si="1"/>
        <v>0.46812415977087124</v>
      </c>
      <c r="F20" s="68">
        <v>250982635.07999998</v>
      </c>
      <c r="G20" s="92">
        <v>117400060.40000001</v>
      </c>
      <c r="H20" s="68">
        <f t="shared" si="2"/>
        <v>133582574.67999998</v>
      </c>
      <c r="I20" s="67">
        <f t="shared" si="3"/>
        <v>0.46776168543524566</v>
      </c>
      <c r="J20" s="68">
        <f>[2]MCCT!AX15</f>
        <v>0</v>
      </c>
      <c r="K20" s="68">
        <f>[2]MCCT!AY15</f>
        <v>0</v>
      </c>
      <c r="L20" s="68">
        <f t="shared" si="4"/>
        <v>0</v>
      </c>
      <c r="M20" s="67" t="e">
        <f t="shared" si="5"/>
        <v>#DIV/0!</v>
      </c>
      <c r="N20" s="68">
        <v>4648201.3599999994</v>
      </c>
      <c r="O20" s="92">
        <v>2266910.12</v>
      </c>
      <c r="P20" s="68">
        <f t="shared" si="6"/>
        <v>2381291.2399999993</v>
      </c>
      <c r="Q20" s="67">
        <f t="shared" si="7"/>
        <v>0.48769619567427697</v>
      </c>
      <c r="R20" s="68">
        <f>[2]FDS!AX15</f>
        <v>0</v>
      </c>
      <c r="S20" s="68">
        <f>[2]FDS!AY15</f>
        <v>0</v>
      </c>
      <c r="T20" s="68">
        <f t="shared" si="8"/>
        <v>0</v>
      </c>
      <c r="U20" s="67" t="e">
        <f t="shared" si="9"/>
        <v>#DIV/0!</v>
      </c>
      <c r="V20" s="68">
        <f>[2]Habagat!AX15</f>
        <v>0</v>
      </c>
      <c r="W20" s="68">
        <f>[2]Habagat!AY15</f>
        <v>0</v>
      </c>
      <c r="X20" s="68">
        <f t="shared" si="10"/>
        <v>0</v>
      </c>
      <c r="Y20" s="67" t="e">
        <f>W20/V20</f>
        <v>#DIV/0!</v>
      </c>
      <c r="Z20" s="56"/>
      <c r="AA20" s="69"/>
      <c r="AB20" s="70">
        <f t="shared" si="12"/>
        <v>119666970.52000001</v>
      </c>
      <c r="AC20" s="71"/>
      <c r="AD20" s="57"/>
    </row>
    <row r="21" spans="1:30" ht="25.5" customHeight="1" x14ac:dyDescent="0.25">
      <c r="A21" s="64" t="s">
        <v>62</v>
      </c>
      <c r="B21" s="66">
        <f t="shared" si="0"/>
        <v>204652261.59999999</v>
      </c>
      <c r="C21" s="66">
        <f t="shared" si="0"/>
        <v>118226736.11999999</v>
      </c>
      <c r="D21" s="66">
        <f t="shared" si="0"/>
        <v>86425525.480000004</v>
      </c>
      <c r="E21" s="67">
        <f>C21/B21</f>
        <v>0.57769572246935774</v>
      </c>
      <c r="F21" s="68">
        <v>200417105.44</v>
      </c>
      <c r="G21" s="68">
        <v>115527854.72999999</v>
      </c>
      <c r="H21" s="68">
        <f t="shared" si="2"/>
        <v>84889250.710000008</v>
      </c>
      <c r="I21" s="67">
        <f t="shared" si="3"/>
        <v>0.57643709840219315</v>
      </c>
      <c r="J21" s="68">
        <f>[2]MCCT!BB15</f>
        <v>0</v>
      </c>
      <c r="K21" s="68">
        <f>[2]MCCT!BC15</f>
        <v>0</v>
      </c>
      <c r="L21" s="68">
        <f t="shared" si="4"/>
        <v>0</v>
      </c>
      <c r="M21" s="67" t="e">
        <f>K21/J21</f>
        <v>#DIV/0!</v>
      </c>
      <c r="N21" s="68">
        <v>4235156.16</v>
      </c>
      <c r="O21" s="92">
        <v>2698881.39</v>
      </c>
      <c r="P21" s="68">
        <f t="shared" si="6"/>
        <v>1536274.77</v>
      </c>
      <c r="Q21" s="67">
        <f>O21/N21</f>
        <v>0.63725664132299675</v>
      </c>
      <c r="R21" s="68">
        <f>[2]FDS!BB15</f>
        <v>0</v>
      </c>
      <c r="S21" s="68">
        <f>[2]FDS!BC15</f>
        <v>0</v>
      </c>
      <c r="T21" s="68">
        <f t="shared" si="8"/>
        <v>0</v>
      </c>
      <c r="U21" s="67" t="e">
        <f>S21/R21</f>
        <v>#DIV/0!</v>
      </c>
      <c r="V21" s="68">
        <f>[2]Habagat!BB15</f>
        <v>0</v>
      </c>
      <c r="W21" s="68">
        <f>[2]Habagat!BC15</f>
        <v>0</v>
      </c>
      <c r="X21" s="68">
        <f t="shared" si="10"/>
        <v>0</v>
      </c>
      <c r="Y21" s="67" t="e">
        <f>W21/V21</f>
        <v>#DIV/0!</v>
      </c>
      <c r="Z21" s="56"/>
      <c r="AA21" s="69"/>
      <c r="AB21" s="70">
        <f t="shared" si="12"/>
        <v>118226736.11999999</v>
      </c>
      <c r="AC21" s="71"/>
      <c r="AD21" s="57"/>
    </row>
    <row r="22" spans="1:30" ht="25.5" customHeight="1" x14ac:dyDescent="0.25">
      <c r="A22" s="64" t="s">
        <v>63</v>
      </c>
      <c r="B22" s="66">
        <f t="shared" si="0"/>
        <v>222725144.88</v>
      </c>
      <c r="C22" s="66">
        <f t="shared" si="0"/>
        <v>98115158.939999998</v>
      </c>
      <c r="D22" s="66">
        <f t="shared" si="0"/>
        <v>124609985.93999998</v>
      </c>
      <c r="E22" s="67">
        <f t="shared" si="1"/>
        <v>0.44052124870257714</v>
      </c>
      <c r="F22" s="68">
        <v>218344995.91999999</v>
      </c>
      <c r="G22" s="68">
        <v>96030335.939999998</v>
      </c>
      <c r="H22" s="68">
        <f t="shared" si="2"/>
        <v>122314659.97999999</v>
      </c>
      <c r="I22" s="67">
        <f t="shared" si="3"/>
        <v>0.43981010664052411</v>
      </c>
      <c r="J22" s="68">
        <f>[2]MCCT!BF15</f>
        <v>0</v>
      </c>
      <c r="K22" s="68">
        <f>[2]MCCT!BG15</f>
        <v>0</v>
      </c>
      <c r="L22" s="68">
        <f t="shared" si="4"/>
        <v>0</v>
      </c>
      <c r="M22" s="67" t="e">
        <f t="shared" si="5"/>
        <v>#DIV/0!</v>
      </c>
      <c r="N22" s="68">
        <v>4380148.96</v>
      </c>
      <c r="O22" s="68">
        <v>2084823</v>
      </c>
      <c r="P22" s="68">
        <f t="shared" si="6"/>
        <v>2295325.96</v>
      </c>
      <c r="Q22" s="67">
        <f t="shared" si="7"/>
        <v>0.47597079894744038</v>
      </c>
      <c r="R22" s="68">
        <f>[2]FDS!BF15</f>
        <v>0</v>
      </c>
      <c r="S22" s="68">
        <f>[2]FDS!BG15</f>
        <v>0</v>
      </c>
      <c r="T22" s="68">
        <f t="shared" si="8"/>
        <v>0</v>
      </c>
      <c r="U22" s="67" t="e">
        <f t="shared" si="9"/>
        <v>#DIV/0!</v>
      </c>
      <c r="V22" s="68">
        <f>[2]Habagat!BF15</f>
        <v>0</v>
      </c>
      <c r="W22" s="68">
        <f>[2]Habagat!BG15</f>
        <v>0</v>
      </c>
      <c r="X22" s="68">
        <f t="shared" si="10"/>
        <v>0</v>
      </c>
      <c r="Y22" s="67" t="e">
        <f t="shared" si="11"/>
        <v>#DIV/0!</v>
      </c>
      <c r="Z22" s="56"/>
      <c r="AA22" s="69"/>
      <c r="AB22" s="70">
        <f t="shared" si="12"/>
        <v>98115158.939999998</v>
      </c>
      <c r="AC22" s="72"/>
      <c r="AD22" s="57"/>
    </row>
    <row r="23" spans="1:30" ht="25.5" customHeight="1" x14ac:dyDescent="0.25">
      <c r="A23" s="64" t="s">
        <v>64</v>
      </c>
      <c r="B23" s="66">
        <f t="shared" si="0"/>
        <v>167048879.00999999</v>
      </c>
      <c r="C23" s="66">
        <f t="shared" si="0"/>
        <v>92903678.36999999</v>
      </c>
      <c r="D23" s="66">
        <f t="shared" si="0"/>
        <v>74145200.640000001</v>
      </c>
      <c r="E23" s="67">
        <f t="shared" si="1"/>
        <v>0.55614667348015268</v>
      </c>
      <c r="F23" s="68">
        <v>162559289.44999999</v>
      </c>
      <c r="G23" s="68">
        <v>89608242.679999992</v>
      </c>
      <c r="H23" s="68">
        <f t="shared" si="2"/>
        <v>72951046.769999996</v>
      </c>
      <c r="I23" s="67">
        <f t="shared" si="3"/>
        <v>0.55123421727038069</v>
      </c>
      <c r="J23" s="68">
        <f>[2]MCCT!BJ15</f>
        <v>0</v>
      </c>
      <c r="K23" s="68">
        <f>[2]MCCT!BK15</f>
        <v>0</v>
      </c>
      <c r="L23" s="68">
        <f t="shared" si="4"/>
        <v>0</v>
      </c>
      <c r="M23" s="67" t="e">
        <f t="shared" si="5"/>
        <v>#DIV/0!</v>
      </c>
      <c r="N23" s="68">
        <v>4489589.5600000005</v>
      </c>
      <c r="O23" s="68">
        <v>3295435.69</v>
      </c>
      <c r="P23" s="68">
        <f t="shared" si="6"/>
        <v>1194153.8700000006</v>
      </c>
      <c r="Q23" s="67">
        <f t="shared" si="7"/>
        <v>0.73401714031070575</v>
      </c>
      <c r="R23" s="68">
        <f>[2]FDS!BJ15</f>
        <v>0</v>
      </c>
      <c r="S23" s="68">
        <f>[2]FDS!BK15</f>
        <v>0</v>
      </c>
      <c r="T23" s="68">
        <f t="shared" si="8"/>
        <v>0</v>
      </c>
      <c r="U23" s="67" t="e">
        <f t="shared" si="9"/>
        <v>#DIV/0!</v>
      </c>
      <c r="V23" s="68">
        <f>[2]Habagat!BJ15</f>
        <v>0</v>
      </c>
      <c r="W23" s="68">
        <f>[2]Habagat!BK15</f>
        <v>0</v>
      </c>
      <c r="X23" s="68">
        <f t="shared" si="10"/>
        <v>0</v>
      </c>
      <c r="Y23" s="67" t="e">
        <f t="shared" si="11"/>
        <v>#DIV/0!</v>
      </c>
      <c r="Z23" s="56"/>
      <c r="AA23" s="69"/>
      <c r="AB23" s="70">
        <f t="shared" si="12"/>
        <v>92903678.36999999</v>
      </c>
      <c r="AC23" s="71"/>
      <c r="AD23" s="57"/>
    </row>
    <row r="24" spans="1:30" s="4" customFormat="1" ht="25.5" customHeight="1" x14ac:dyDescent="0.25">
      <c r="A24" s="73" t="s">
        <v>11</v>
      </c>
      <c r="B24" s="74">
        <f>SUM(B8:B23)</f>
        <v>3368931179.25</v>
      </c>
      <c r="C24" s="75">
        <f>SUM(C8:C23)</f>
        <v>1653328881.8499999</v>
      </c>
      <c r="D24" s="75">
        <f>SUM(D8:D23)</f>
        <v>1715602297.4000003</v>
      </c>
      <c r="E24" s="76">
        <f t="shared" si="1"/>
        <v>0.49075768957027738</v>
      </c>
      <c r="F24" s="77">
        <f>SUM(F8:F23)</f>
        <v>3291316499.8099999</v>
      </c>
      <c r="G24" s="77">
        <f t="shared" ref="G24:X24" si="13">SUM(G8:G23)</f>
        <v>1614383500.6300004</v>
      </c>
      <c r="H24" s="77">
        <f t="shared" si="13"/>
        <v>1676932999.1800003</v>
      </c>
      <c r="I24" s="76">
        <f t="shared" si="3"/>
        <v>0.49049779950460398</v>
      </c>
      <c r="J24" s="77">
        <f t="shared" si="13"/>
        <v>0</v>
      </c>
      <c r="K24" s="77">
        <f t="shared" si="13"/>
        <v>0</v>
      </c>
      <c r="L24" s="77">
        <f t="shared" si="13"/>
        <v>0</v>
      </c>
      <c r="M24" s="76" t="e">
        <f t="shared" si="5"/>
        <v>#DIV/0!</v>
      </c>
      <c r="N24" s="77">
        <f t="shared" si="13"/>
        <v>77614679.439999998</v>
      </c>
      <c r="O24" s="77">
        <f t="shared" si="13"/>
        <v>38945381.219999999</v>
      </c>
      <c r="P24" s="77">
        <f t="shared" si="13"/>
        <v>38669298.220000006</v>
      </c>
      <c r="Q24" s="76">
        <f t="shared" si="7"/>
        <v>0.50177854886467332</v>
      </c>
      <c r="R24" s="78">
        <f t="shared" si="13"/>
        <v>0</v>
      </c>
      <c r="S24" s="78">
        <f t="shared" si="13"/>
        <v>0</v>
      </c>
      <c r="T24" s="78">
        <f t="shared" si="13"/>
        <v>0</v>
      </c>
      <c r="U24" s="79" t="e">
        <f t="shared" si="9"/>
        <v>#DIV/0!</v>
      </c>
      <c r="V24" s="78">
        <f t="shared" si="13"/>
        <v>0</v>
      </c>
      <c r="W24" s="78">
        <f t="shared" si="13"/>
        <v>0</v>
      </c>
      <c r="X24" s="78">
        <f t="shared" si="13"/>
        <v>0</v>
      </c>
      <c r="Y24" s="79" t="e">
        <f t="shared" si="11"/>
        <v>#DIV/0!</v>
      </c>
      <c r="Z24" s="56"/>
      <c r="AA24" s="80">
        <f>SUM(AA8:AA23)</f>
        <v>0</v>
      </c>
      <c r="AB24" s="70">
        <f t="shared" si="12"/>
        <v>1653328881.8499999</v>
      </c>
      <c r="AC24" s="81"/>
    </row>
    <row r="26" spans="1:30" ht="24" hidden="1" customHeight="1" x14ac:dyDescent="0.25">
      <c r="A26" s="82"/>
      <c r="B26" s="105" t="s">
        <v>65</v>
      </c>
      <c r="C26" s="105"/>
      <c r="D26" s="105"/>
      <c r="F26" s="51" t="s">
        <v>66</v>
      </c>
    </row>
    <row r="27" spans="1:30" ht="17.25" hidden="1" customHeight="1" x14ac:dyDescent="0.25">
      <c r="A27" s="82"/>
      <c r="B27" s="52" t="s">
        <v>67</v>
      </c>
      <c r="C27" s="83" t="s">
        <v>68</v>
      </c>
      <c r="D27" s="84" t="s">
        <v>69</v>
      </c>
      <c r="F27" s="52" t="s">
        <v>67</v>
      </c>
      <c r="G27" s="83" t="s">
        <v>70</v>
      </c>
      <c r="H27" s="84" t="s">
        <v>69</v>
      </c>
      <c r="I27" s="106" t="s">
        <v>43</v>
      </c>
      <c r="J27" s="106"/>
      <c r="K27" s="106"/>
      <c r="M27" s="85"/>
      <c r="N27" s="56"/>
      <c r="O27" s="52"/>
      <c r="Q27" s="53"/>
      <c r="S27" s="52"/>
      <c r="U27" s="53"/>
      <c r="W27" s="52"/>
      <c r="X27" s="54"/>
      <c r="Y27" s="55"/>
      <c r="Z27" s="56"/>
      <c r="AA27" s="56"/>
      <c r="AC27" s="57"/>
      <c r="AD27" s="57"/>
    </row>
    <row r="28" spans="1:30" ht="24.75" hidden="1" customHeight="1" x14ac:dyDescent="0.25">
      <c r="A28" s="86" t="s">
        <v>48</v>
      </c>
      <c r="B28" s="53"/>
      <c r="C28" s="85"/>
      <c r="D28" s="56">
        <f>B28-C28</f>
        <v>0</v>
      </c>
      <c r="E28" s="87" t="s">
        <v>48</v>
      </c>
      <c r="G28" s="85"/>
      <c r="H28" s="56">
        <f t="shared" ref="H28:H43" si="14">B8-N8-G28</f>
        <v>184047421.84999999</v>
      </c>
      <c r="I28" s="103"/>
      <c r="J28" s="103"/>
      <c r="K28" s="103"/>
      <c r="M28" s="85"/>
      <c r="N28" s="56"/>
      <c r="O28" s="52"/>
      <c r="Q28" s="53"/>
      <c r="S28" s="52"/>
      <c r="U28" s="53"/>
      <c r="W28" s="52"/>
      <c r="X28" s="54"/>
      <c r="Y28" s="55"/>
      <c r="Z28" s="56"/>
      <c r="AA28" s="56"/>
      <c r="AC28" s="57"/>
      <c r="AD28" s="57"/>
    </row>
    <row r="29" spans="1:30" ht="33.75" hidden="1" customHeight="1" x14ac:dyDescent="0.25">
      <c r="A29" s="86" t="s">
        <v>49</v>
      </c>
      <c r="B29" s="53"/>
      <c r="C29" s="85"/>
      <c r="D29" s="56">
        <f t="shared" ref="D29:D44" si="15">B29-C29</f>
        <v>0</v>
      </c>
      <c r="E29" s="87" t="s">
        <v>49</v>
      </c>
      <c r="G29" s="85"/>
      <c r="H29" s="56">
        <f t="shared" si="14"/>
        <v>152031515.06999999</v>
      </c>
      <c r="I29" s="103"/>
      <c r="J29" s="103"/>
      <c r="K29" s="103"/>
      <c r="M29" s="85"/>
      <c r="N29" s="56"/>
      <c r="O29" s="52"/>
      <c r="Q29" s="53"/>
      <c r="S29" s="52"/>
      <c r="U29" s="53"/>
      <c r="W29" s="52"/>
      <c r="X29" s="54"/>
      <c r="Y29" s="55"/>
      <c r="Z29" s="56"/>
      <c r="AA29" s="56"/>
      <c r="AC29" s="57"/>
      <c r="AD29" s="57"/>
    </row>
    <row r="30" spans="1:30" ht="33.75" hidden="1" customHeight="1" x14ac:dyDescent="0.25">
      <c r="A30" s="86" t="s">
        <v>50</v>
      </c>
      <c r="B30" s="53"/>
      <c r="C30" s="85"/>
      <c r="D30" s="56">
        <f t="shared" si="15"/>
        <v>0</v>
      </c>
      <c r="E30" s="87" t="s">
        <v>50</v>
      </c>
      <c r="G30" s="85"/>
      <c r="H30" s="56">
        <f t="shared" si="14"/>
        <v>87292511.370000005</v>
      </c>
      <c r="I30" s="103"/>
      <c r="J30" s="103"/>
      <c r="K30" s="103"/>
      <c r="M30" s="85"/>
      <c r="N30" s="56"/>
      <c r="O30" s="52"/>
      <c r="Q30" s="53"/>
      <c r="S30" s="52"/>
      <c r="U30" s="53"/>
      <c r="W30" s="52"/>
      <c r="X30" s="54"/>
      <c r="Y30" s="55"/>
      <c r="Z30" s="56"/>
      <c r="AA30" s="56"/>
      <c r="AC30" s="57"/>
      <c r="AD30" s="57"/>
    </row>
    <row r="31" spans="1:30" ht="33.75" hidden="1" customHeight="1" x14ac:dyDescent="0.25">
      <c r="A31" s="86" t="s">
        <v>51</v>
      </c>
      <c r="B31" s="53"/>
      <c r="C31" s="85"/>
      <c r="D31" s="56">
        <f t="shared" si="15"/>
        <v>0</v>
      </c>
      <c r="E31" s="87" t="s">
        <v>51</v>
      </c>
      <c r="G31" s="85"/>
      <c r="H31" s="56">
        <f t="shared" si="14"/>
        <v>93859015.439999998</v>
      </c>
      <c r="I31" s="103"/>
      <c r="J31" s="103"/>
      <c r="K31" s="103"/>
      <c r="M31" s="85"/>
      <c r="N31" s="56"/>
      <c r="O31" s="52"/>
      <c r="Q31" s="53"/>
      <c r="S31" s="52"/>
      <c r="U31" s="53"/>
      <c r="W31" s="52"/>
      <c r="X31" s="54"/>
      <c r="Y31" s="55"/>
      <c r="Z31" s="56"/>
      <c r="AA31" s="56"/>
      <c r="AC31" s="57"/>
      <c r="AD31" s="57"/>
    </row>
    <row r="32" spans="1:30" ht="33.75" hidden="1" customHeight="1" x14ac:dyDescent="0.25">
      <c r="A32" s="86" t="s">
        <v>53</v>
      </c>
      <c r="B32" s="53"/>
      <c r="C32" s="85"/>
      <c r="D32" s="56">
        <f t="shared" si="15"/>
        <v>0</v>
      </c>
      <c r="E32" s="87" t="s">
        <v>53</v>
      </c>
      <c r="G32" s="85"/>
      <c r="H32" s="56">
        <f t="shared" si="14"/>
        <v>231372278.25999999</v>
      </c>
      <c r="I32" s="103"/>
      <c r="J32" s="103"/>
      <c r="K32" s="103"/>
      <c r="M32" s="85"/>
      <c r="N32" s="56"/>
      <c r="O32" s="52"/>
      <c r="Q32" s="53"/>
      <c r="S32" s="52"/>
      <c r="U32" s="53"/>
      <c r="W32" s="52"/>
      <c r="X32" s="54"/>
      <c r="Y32" s="55"/>
      <c r="Z32" s="56"/>
      <c r="AA32" s="56"/>
      <c r="AC32" s="57"/>
      <c r="AD32" s="57"/>
    </row>
    <row r="33" spans="1:30" ht="33.75" hidden="1" customHeight="1" x14ac:dyDescent="0.25">
      <c r="A33" s="86" t="s">
        <v>54</v>
      </c>
      <c r="B33" s="53"/>
      <c r="C33" s="85"/>
      <c r="D33" s="56">
        <f t="shared" si="15"/>
        <v>0</v>
      </c>
      <c r="E33" s="87" t="s">
        <v>54</v>
      </c>
      <c r="G33" s="85"/>
      <c r="H33" s="56">
        <f t="shared" si="14"/>
        <v>209356890.09999999</v>
      </c>
      <c r="I33" s="103"/>
      <c r="J33" s="103"/>
      <c r="K33" s="103"/>
      <c r="M33" s="85"/>
      <c r="N33" s="56"/>
      <c r="O33" s="52"/>
      <c r="Q33" s="53"/>
      <c r="S33" s="52"/>
      <c r="U33" s="53"/>
      <c r="W33" s="52"/>
      <c r="X33" s="54"/>
      <c r="Y33" s="55"/>
      <c r="Z33" s="56"/>
      <c r="AA33" s="56"/>
      <c r="AC33" s="57"/>
      <c r="AD33" s="57"/>
    </row>
    <row r="34" spans="1:30" ht="33.75" hidden="1" customHeight="1" x14ac:dyDescent="0.25">
      <c r="A34" s="86" t="s">
        <v>55</v>
      </c>
      <c r="B34" s="53"/>
      <c r="C34" s="85"/>
      <c r="D34" s="56">
        <f t="shared" si="15"/>
        <v>0</v>
      </c>
      <c r="E34" s="87" t="s">
        <v>55</v>
      </c>
      <c r="G34" s="85"/>
      <c r="H34" s="56">
        <f t="shared" si="14"/>
        <v>171792963.79000002</v>
      </c>
      <c r="I34" s="103"/>
      <c r="J34" s="103"/>
      <c r="K34" s="103"/>
      <c r="M34" s="85"/>
      <c r="N34" s="56"/>
      <c r="O34" s="52"/>
      <c r="Q34" s="53"/>
      <c r="S34" s="52"/>
      <c r="U34" s="53"/>
      <c r="W34" s="52"/>
      <c r="X34" s="54"/>
      <c r="Y34" s="55"/>
      <c r="Z34" s="56"/>
      <c r="AA34" s="56"/>
      <c r="AC34" s="57"/>
      <c r="AD34" s="57"/>
    </row>
    <row r="35" spans="1:30" ht="33.75" hidden="1" customHeight="1" x14ac:dyDescent="0.25">
      <c r="A35" s="86" t="s">
        <v>56</v>
      </c>
      <c r="B35" s="53"/>
      <c r="C35" s="85"/>
      <c r="D35" s="56">
        <f t="shared" si="15"/>
        <v>0</v>
      </c>
      <c r="E35" s="87" t="s">
        <v>56</v>
      </c>
      <c r="G35" s="85"/>
      <c r="H35" s="56">
        <f t="shared" si="14"/>
        <v>317189938.5</v>
      </c>
      <c r="I35" s="103"/>
      <c r="J35" s="103"/>
      <c r="K35" s="103"/>
      <c r="M35" s="85"/>
      <c r="N35" s="56"/>
      <c r="O35" s="52"/>
      <c r="Q35" s="53"/>
      <c r="S35" s="52"/>
      <c r="U35" s="53"/>
      <c r="W35" s="52"/>
      <c r="X35" s="54"/>
      <c r="Y35" s="55"/>
      <c r="Z35" s="56"/>
      <c r="AA35" s="56"/>
      <c r="AC35" s="57"/>
      <c r="AD35" s="57"/>
    </row>
    <row r="36" spans="1:30" ht="33.75" hidden="1" customHeight="1" x14ac:dyDescent="0.25">
      <c r="A36" s="86" t="s">
        <v>57</v>
      </c>
      <c r="B36" s="53"/>
      <c r="C36" s="85"/>
      <c r="D36" s="56">
        <f t="shared" si="15"/>
        <v>0</v>
      </c>
      <c r="E36" s="87" t="s">
        <v>57</v>
      </c>
      <c r="G36" s="85"/>
      <c r="H36" s="56">
        <f t="shared" si="14"/>
        <v>279090314.18000001</v>
      </c>
      <c r="I36" s="103"/>
      <c r="J36" s="103"/>
      <c r="K36" s="103"/>
      <c r="M36" s="85"/>
      <c r="N36" s="56"/>
      <c r="O36" s="52"/>
      <c r="Q36" s="53"/>
      <c r="S36" s="52"/>
      <c r="U36" s="53"/>
      <c r="W36" s="52"/>
      <c r="X36" s="54"/>
      <c r="Y36" s="55"/>
      <c r="Z36" s="56"/>
      <c r="AA36" s="56"/>
      <c r="AC36" s="57"/>
      <c r="AD36" s="57"/>
    </row>
    <row r="37" spans="1:30" ht="33.75" hidden="1" customHeight="1" x14ac:dyDescent="0.25">
      <c r="A37" s="86" t="s">
        <v>58</v>
      </c>
      <c r="B37" s="53"/>
      <c r="C37" s="85"/>
      <c r="D37" s="56">
        <f t="shared" si="15"/>
        <v>0</v>
      </c>
      <c r="E37" s="87" t="s">
        <v>58</v>
      </c>
      <c r="G37" s="85"/>
      <c r="H37" s="56">
        <f t="shared" si="14"/>
        <v>237834050.56</v>
      </c>
      <c r="I37" s="103"/>
      <c r="J37" s="103"/>
      <c r="K37" s="103"/>
      <c r="M37" s="85"/>
      <c r="N37" s="56"/>
      <c r="O37" s="52"/>
      <c r="Q37" s="53"/>
      <c r="S37" s="52"/>
      <c r="U37" s="53"/>
      <c r="W37" s="52"/>
      <c r="X37" s="54"/>
      <c r="Y37" s="55"/>
      <c r="Z37" s="56"/>
      <c r="AA37" s="56"/>
      <c r="AC37" s="57"/>
      <c r="AD37" s="57"/>
    </row>
    <row r="38" spans="1:30" ht="33.75" hidden="1" customHeight="1" x14ac:dyDescent="0.25">
      <c r="A38" s="86" t="s">
        <v>59</v>
      </c>
      <c r="B38" s="53"/>
      <c r="C38" s="85"/>
      <c r="D38" s="56">
        <f t="shared" si="15"/>
        <v>0</v>
      </c>
      <c r="E38" s="87" t="s">
        <v>59</v>
      </c>
      <c r="G38" s="85"/>
      <c r="H38" s="56">
        <f t="shared" si="14"/>
        <v>235000124.92000002</v>
      </c>
      <c r="I38" s="103"/>
      <c r="J38" s="103"/>
      <c r="K38" s="103"/>
      <c r="M38" s="85"/>
      <c r="N38" s="56"/>
      <c r="O38" s="52"/>
      <c r="Q38" s="53"/>
      <c r="S38" s="52"/>
      <c r="U38" s="53"/>
      <c r="W38" s="52"/>
      <c r="X38" s="54"/>
      <c r="Y38" s="55"/>
      <c r="Z38" s="56"/>
      <c r="AA38" s="56"/>
      <c r="AC38" s="57"/>
      <c r="AD38" s="57"/>
    </row>
    <row r="39" spans="1:30" ht="33.75" hidden="1" customHeight="1" x14ac:dyDescent="0.25">
      <c r="A39" s="86" t="s">
        <v>60</v>
      </c>
      <c r="B39" s="53"/>
      <c r="C39" s="85"/>
      <c r="D39" s="56">
        <f t="shared" si="15"/>
        <v>0</v>
      </c>
      <c r="E39" s="87" t="s">
        <v>60</v>
      </c>
      <c r="G39" s="85"/>
      <c r="H39" s="56">
        <f t="shared" si="14"/>
        <v>260145449.88</v>
      </c>
      <c r="I39" s="103"/>
      <c r="J39" s="103"/>
      <c r="K39" s="103"/>
      <c r="M39" s="85"/>
      <c r="N39" s="56"/>
      <c r="O39" s="52"/>
      <c r="Q39" s="53"/>
      <c r="S39" s="52"/>
      <c r="U39" s="53"/>
      <c r="W39" s="52"/>
      <c r="X39" s="54"/>
      <c r="Y39" s="55"/>
      <c r="Z39" s="56"/>
      <c r="AA39" s="56"/>
      <c r="AC39" s="57"/>
      <c r="AD39" s="57"/>
    </row>
    <row r="40" spans="1:30" ht="33.75" hidden="1" customHeight="1" x14ac:dyDescent="0.25">
      <c r="A40" s="86" t="s">
        <v>61</v>
      </c>
      <c r="B40" s="53"/>
      <c r="C40" s="85"/>
      <c r="D40" s="56">
        <f t="shared" si="15"/>
        <v>0</v>
      </c>
      <c r="E40" s="87" t="s">
        <v>61</v>
      </c>
      <c r="G40" s="85"/>
      <c r="H40" s="56">
        <f t="shared" si="14"/>
        <v>250982635.07999998</v>
      </c>
      <c r="I40" s="103"/>
      <c r="J40" s="103"/>
      <c r="K40" s="103"/>
      <c r="M40" s="85"/>
      <c r="N40" s="56"/>
      <c r="O40" s="52"/>
      <c r="Q40" s="53"/>
      <c r="S40" s="52"/>
      <c r="U40" s="53"/>
      <c r="W40" s="52"/>
      <c r="X40" s="54"/>
      <c r="Y40" s="55"/>
      <c r="Z40" s="56"/>
      <c r="AA40" s="56"/>
      <c r="AC40" s="57"/>
      <c r="AD40" s="57"/>
    </row>
    <row r="41" spans="1:30" ht="33.75" hidden="1" customHeight="1" x14ac:dyDescent="0.25">
      <c r="A41" s="86" t="s">
        <v>62</v>
      </c>
      <c r="B41" s="53"/>
      <c r="C41" s="85"/>
      <c r="D41" s="56">
        <f t="shared" si="15"/>
        <v>0</v>
      </c>
      <c r="E41" s="87" t="s">
        <v>62</v>
      </c>
      <c r="G41" s="85"/>
      <c r="H41" s="56">
        <f t="shared" si="14"/>
        <v>200417105.44</v>
      </c>
      <c r="I41" s="103"/>
      <c r="J41" s="103"/>
      <c r="K41" s="103"/>
      <c r="M41" s="85"/>
      <c r="N41" s="56"/>
      <c r="O41" s="52"/>
      <c r="Q41" s="53"/>
      <c r="S41" s="52"/>
      <c r="U41" s="53"/>
      <c r="W41" s="52"/>
      <c r="X41" s="54"/>
      <c r="Y41" s="55"/>
      <c r="Z41" s="56"/>
      <c r="AA41" s="56"/>
      <c r="AC41" s="57"/>
      <c r="AD41" s="57"/>
    </row>
    <row r="42" spans="1:30" ht="33.75" hidden="1" customHeight="1" x14ac:dyDescent="0.25">
      <c r="A42" s="86" t="s">
        <v>63</v>
      </c>
      <c r="B42" s="53"/>
      <c r="C42" s="85"/>
      <c r="D42" s="56">
        <f t="shared" si="15"/>
        <v>0</v>
      </c>
      <c r="E42" s="87" t="s">
        <v>63</v>
      </c>
      <c r="G42" s="85"/>
      <c r="H42" s="56">
        <f t="shared" si="14"/>
        <v>218344995.91999999</v>
      </c>
      <c r="I42" s="103"/>
      <c r="J42" s="103"/>
      <c r="K42" s="103"/>
      <c r="M42" s="85"/>
      <c r="N42" s="56"/>
      <c r="O42" s="52"/>
      <c r="Q42" s="53"/>
      <c r="S42" s="52"/>
      <c r="U42" s="53"/>
      <c r="W42" s="52"/>
      <c r="X42" s="54"/>
      <c r="Y42" s="55"/>
      <c r="Z42" s="56"/>
      <c r="AA42" s="56"/>
      <c r="AC42" s="57"/>
      <c r="AD42" s="57"/>
    </row>
    <row r="43" spans="1:30" ht="33.75" hidden="1" customHeight="1" x14ac:dyDescent="0.25">
      <c r="A43" s="86" t="s">
        <v>64</v>
      </c>
      <c r="B43" s="53"/>
      <c r="C43" s="85"/>
      <c r="D43" s="56">
        <f t="shared" si="15"/>
        <v>0</v>
      </c>
      <c r="E43" s="87" t="s">
        <v>64</v>
      </c>
      <c r="G43" s="85"/>
      <c r="H43" s="56">
        <f t="shared" si="14"/>
        <v>162559289.44999999</v>
      </c>
      <c r="I43" s="103"/>
      <c r="J43" s="103"/>
      <c r="K43" s="103"/>
      <c r="M43" s="85"/>
      <c r="N43" s="56"/>
      <c r="O43" s="52"/>
      <c r="Q43" s="53"/>
      <c r="S43" s="52"/>
      <c r="U43" s="53"/>
      <c r="W43" s="52"/>
      <c r="X43" s="54"/>
      <c r="Y43" s="55"/>
      <c r="Z43" s="56"/>
      <c r="AA43" s="56"/>
      <c r="AC43" s="57"/>
      <c r="AD43" s="57"/>
    </row>
    <row r="44" spans="1:30" ht="33.75" hidden="1" customHeight="1" x14ac:dyDescent="0.25">
      <c r="A44" s="88" t="s">
        <v>11</v>
      </c>
      <c r="B44" s="51">
        <f>SUM(B28:B43)</f>
        <v>0</v>
      </c>
      <c r="C44" s="51">
        <f>SUM(C28:C43)</f>
        <v>0</v>
      </c>
      <c r="D44" s="89">
        <f t="shared" si="15"/>
        <v>0</v>
      </c>
      <c r="F44" s="53">
        <f>C24-O24</f>
        <v>1614383500.6299999</v>
      </c>
      <c r="G44" s="85">
        <f>SUM(G28:G43)</f>
        <v>0</v>
      </c>
      <c r="H44" s="85">
        <f>SUM(H28:H43)</f>
        <v>3291316499.8099999</v>
      </c>
      <c r="I44" s="90"/>
      <c r="J44" s="91"/>
      <c r="K44" s="91"/>
      <c r="O44" s="85"/>
      <c r="P44" s="56"/>
    </row>
    <row r="45" spans="1:30" x14ac:dyDescent="0.25">
      <c r="A45" s="57" t="s">
        <v>71</v>
      </c>
    </row>
  </sheetData>
  <mergeCells count="29">
    <mergeCell ref="AA5:AC5"/>
    <mergeCell ref="A6:A7"/>
    <mergeCell ref="B6:E6"/>
    <mergeCell ref="F6:I6"/>
    <mergeCell ref="J6:M6"/>
    <mergeCell ref="N6:Q6"/>
    <mergeCell ref="R6:U6"/>
    <mergeCell ref="V6:Y6"/>
    <mergeCell ref="AA6:AA7"/>
    <mergeCell ref="AB6:AB7"/>
    <mergeCell ref="I36:K36"/>
    <mergeCell ref="AC6:AC7"/>
    <mergeCell ref="B26:D26"/>
    <mergeCell ref="I27:K27"/>
    <mergeCell ref="I28:K28"/>
    <mergeCell ref="I29:K29"/>
    <mergeCell ref="I30:K30"/>
    <mergeCell ref="I31:K31"/>
    <mergeCell ref="I32:K32"/>
    <mergeCell ref="I33:K33"/>
    <mergeCell ref="I34:K34"/>
    <mergeCell ref="I35:K35"/>
    <mergeCell ref="I43:K43"/>
    <mergeCell ref="I37:K37"/>
    <mergeCell ref="I38:K38"/>
    <mergeCell ref="I39:K39"/>
    <mergeCell ref="I40:K40"/>
    <mergeCell ref="I41:K41"/>
    <mergeCell ref="I42:K42"/>
  </mergeCells>
  <pageMargins left="0.1" right="0.1" top="0.85" bottom="0.1" header="0.3" footer="0.3"/>
  <pageSetup paperSize="9" scale="69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CO+FO Utilization</vt:lpstr>
      <vt:lpstr>Per Budget report</vt:lpstr>
    </vt:vector>
  </TitlesOfParts>
  <Company>Xitrix Computer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halacson</dc:creator>
  <cp:lastModifiedBy>User</cp:lastModifiedBy>
  <cp:lastPrinted>2014-08-14T12:02:08Z</cp:lastPrinted>
  <dcterms:created xsi:type="dcterms:W3CDTF">2014-07-21T07:29:29Z</dcterms:created>
  <dcterms:modified xsi:type="dcterms:W3CDTF">2014-08-14T13:31:02Z</dcterms:modified>
</cp:coreProperties>
</file>